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F:\KINGSTON\AÑO 2023\NOMINAS DIF DEL 01 AL 15 DE ABRIL DEL 2023\"/>
    </mc:Choice>
  </mc:AlternateContent>
  <xr:revisionPtr revIDLastSave="0" documentId="8_{5209FABA-7049-9242-BE07-686D948FF2E7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01'!$A$1:$Q$32</definedName>
    <definedName name="_xlnm.Print_Area" localSheetId="1">'DIF 02'!$A$1:$Q$23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L13" i="2"/>
  <c r="N13" i="2"/>
  <c r="O13" i="2"/>
  <c r="F15" i="3"/>
  <c r="M24" i="2"/>
  <c r="N22" i="2"/>
  <c r="H22" i="2"/>
  <c r="I22" i="2"/>
  <c r="L22" i="2"/>
  <c r="O22" i="2"/>
  <c r="N17" i="2"/>
  <c r="A2" i="3"/>
  <c r="F24" i="2"/>
  <c r="H17" i="2"/>
  <c r="I17" i="2"/>
  <c r="L17" i="2"/>
  <c r="O17" i="2"/>
  <c r="N6" i="2"/>
  <c r="H6" i="2"/>
  <c r="N13" i="3"/>
  <c r="H13" i="3"/>
  <c r="I13" i="3"/>
  <c r="N12" i="3"/>
  <c r="H12" i="3"/>
  <c r="I12" i="3"/>
  <c r="N11" i="3"/>
  <c r="H11" i="3"/>
  <c r="I11" i="3"/>
  <c r="N18" i="2"/>
  <c r="H18" i="2"/>
  <c r="I18" i="2"/>
  <c r="N16" i="2"/>
  <c r="H16" i="2"/>
  <c r="N15" i="2"/>
  <c r="H15" i="2"/>
  <c r="I15" i="2"/>
  <c r="I6" i="2"/>
  <c r="I16" i="2"/>
  <c r="J16" i="2"/>
  <c r="L16" i="2"/>
  <c r="O16" i="2"/>
  <c r="L6" i="2"/>
  <c r="O6" i="2"/>
  <c r="L13" i="3"/>
  <c r="O13" i="3"/>
  <c r="J13" i="3"/>
  <c r="L12" i="3"/>
  <c r="O12" i="3"/>
  <c r="J12" i="3"/>
  <c r="J11" i="3"/>
  <c r="L11" i="3"/>
  <c r="O11" i="3"/>
  <c r="J18" i="2"/>
  <c r="L18" i="2"/>
  <c r="O18" i="2"/>
  <c r="J15" i="2"/>
  <c r="L15" i="2"/>
  <c r="O15" i="2"/>
  <c r="H10" i="2"/>
  <c r="I10" i="2"/>
  <c r="N12" i="2"/>
  <c r="H12" i="2"/>
  <c r="I12" i="2"/>
  <c r="J12" i="2"/>
  <c r="L12" i="2"/>
  <c r="O12" i="2"/>
  <c r="N21" i="2"/>
  <c r="H21" i="2"/>
  <c r="I21" i="2"/>
  <c r="N20" i="2"/>
  <c r="H20" i="2"/>
  <c r="I20" i="2"/>
  <c r="N19" i="2"/>
  <c r="H19" i="2"/>
  <c r="I19" i="2"/>
  <c r="L21" i="2"/>
  <c r="O21" i="2"/>
  <c r="L20" i="2"/>
  <c r="O20" i="2"/>
  <c r="L19" i="2"/>
  <c r="O19" i="2"/>
  <c r="J20" i="2"/>
  <c r="J19" i="2"/>
  <c r="N10" i="3"/>
  <c r="H10" i="3"/>
  <c r="I10" i="3"/>
  <c r="N11" i="2"/>
  <c r="H11" i="2"/>
  <c r="K15" i="3"/>
  <c r="M15" i="3"/>
  <c r="I11" i="2"/>
  <c r="J11" i="2"/>
  <c r="L11" i="2"/>
  <c r="O11" i="2"/>
  <c r="J10" i="3"/>
  <c r="L10" i="3"/>
  <c r="O10" i="3"/>
  <c r="N9" i="3"/>
  <c r="N8" i="3"/>
  <c r="H9" i="3"/>
  <c r="H8" i="3"/>
  <c r="N7" i="2"/>
  <c r="N8" i="2"/>
  <c r="N9" i="2"/>
  <c r="N10" i="2"/>
  <c r="N14" i="2"/>
  <c r="H14" i="2"/>
  <c r="I14" i="2"/>
  <c r="H9" i="2"/>
  <c r="H8" i="2"/>
  <c r="I8" i="2"/>
  <c r="H7" i="2"/>
  <c r="J10" i="2"/>
  <c r="L10" i="2"/>
  <c r="I7" i="2"/>
  <c r="H24" i="2"/>
  <c r="N24" i="2"/>
  <c r="I8" i="3"/>
  <c r="H15" i="3"/>
  <c r="I9" i="2"/>
  <c r="J9" i="2"/>
  <c r="L9" i="2"/>
  <c r="O9" i="2"/>
  <c r="O10" i="2"/>
  <c r="J14" i="2"/>
  <c r="L14" i="2"/>
  <c r="O14" i="2"/>
  <c r="I9" i="3"/>
  <c r="L9" i="3"/>
  <c r="J8" i="2"/>
  <c r="L8" i="2"/>
  <c r="O8" i="2"/>
  <c r="N15" i="3"/>
  <c r="A1" i="3"/>
  <c r="J9" i="3"/>
  <c r="K24" i="2"/>
  <c r="I15" i="3"/>
  <c r="I24" i="2"/>
  <c r="J7" i="2"/>
  <c r="L7" i="2"/>
  <c r="O7" i="2"/>
  <c r="O24" i="2"/>
  <c r="O9" i="3"/>
  <c r="L8" i="3"/>
  <c r="L15" i="3"/>
  <c r="J8" i="3"/>
  <c r="L24" i="2"/>
  <c r="O8" i="3"/>
  <c r="O15" i="3"/>
  <c r="J15" i="3"/>
  <c r="J24" i="2"/>
</calcChain>
</file>

<file path=xl/sharedStrings.xml><?xml version="1.0" encoding="utf-8"?>
<sst xmlns="http://schemas.openxmlformats.org/spreadsheetml/2006/main" count="138" uniqueCount="110">
  <si>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</si>
  <si>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</si>
  <si>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</si>
  <si>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</si>
  <si>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</si>
  <si>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</si>
  <si>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</si>
  <si>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</si>
  <si>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</si>
  <si>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</si>
  <si>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</si>
  <si>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</si>
  <si>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</si>
  <si>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</si>
  <si>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</si>
  <si>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</si>
  <si>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</si>
  <si>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</si>
  <si>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</si>
  <si>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</si>
  <si>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</si>
  <si>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</si>
  <si>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</si>
  <si>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</si>
  <si>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</si>
  <si>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</si>
  <si>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</si>
  <si>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</si>
  <si>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</si>
  <si>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</si>
  <si>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</si>
  <si>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</si>
  <si>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</si>
  <si>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</si>
  <si>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</si>
  <si>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</si>
  <si>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</si>
  <si>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</si>
  <si>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</si>
  <si>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</si>
  <si>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</si>
  <si>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</si>
  <si>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</si>
  <si>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</si>
  <si>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</si>
  <si>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</si>
  <si>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</si>
  <si>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</si>
  <si>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</si>
  <si>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</si>
  <si>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</si>
  <si>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</si>
  <si>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</si>
  <si>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</si>
  <si>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</si>
  <si>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</si>
  <si>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</si>
  <si>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</si>
  <si>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</si>
  <si>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</si>
  <si>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</si>
  <si>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</si>
  <si>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</si>
  <si>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</si>
  <si>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</si>
  <si>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</si>
  <si>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</si>
  <si>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</si>
  <si>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</si>
  <si>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</si>
  <si>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</si>
  <si>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</si>
  <si>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</si>
  <si>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</si>
  <si>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</si>
  <si>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</si>
  <si>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</si>
  <si>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</si>
  <si>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</si>
  <si>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</si>
  <si>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</si>
  <si>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</si>
  <si>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</si>
  <si>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RODRIGUEZ ORTA YESICA</t>
  </si>
  <si>
    <t>COORDINADORA DELEGACIO</t>
  </si>
  <si>
    <t>DIF-CAIC-006</t>
  </si>
  <si>
    <t>GORL860820AK2</t>
  </si>
  <si>
    <t>MOAD910616TM8</t>
  </si>
  <si>
    <t>AOMG910107DU0</t>
  </si>
  <si>
    <t>DUVP800626CJ6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</si>
  <si>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</si>
  <si>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</si>
  <si>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</si>
  <si>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</si>
  <si>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</si>
  <si>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</si>
  <si>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</si>
  <si>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</si>
  <si>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ROOY840624GX2</t>
  </si>
  <si>
    <t>AIGV841201352</t>
  </si>
  <si>
    <t>MEAM731218LX9</t>
  </si>
  <si>
    <t>AAHB930814RC7</t>
  </si>
  <si>
    <t>SECC780719CW2</t>
  </si>
  <si>
    <t>AOCB871025DM4</t>
  </si>
  <si>
    <t>S.P</t>
  </si>
  <si>
    <t xml:space="preserve">AUXILIAR DE COCINA </t>
  </si>
  <si>
    <t xml:space="preserve">HERNANDEZ ZUÑIGA JESSICA YADIRA </t>
  </si>
  <si>
    <t xml:space="preserve">MORALES SANDOVAL FABIOLA DEL SOCORRO </t>
  </si>
  <si>
    <t>MOSF010507MJCRNBA3</t>
  </si>
  <si>
    <t>NOMINA QUINCENAL DEL 01 AL 15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</si>
</sst>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6" fontId="0" fillId="4" borderId="0" xfId="0" applyNumberFormat="1" applyFill="1" applyAlignment="1">
      <alignment horizontal="right"/>
    </xf>
    <xf numFmtId="165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5" fillId="5" borderId="0" xfId="0" applyFont="1" applyFill="1" applyAlignment="1">
      <alignment horizontal="left"/>
    </xf>
    <xf numFmtId="165" fontId="8" fillId="4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8" fillId="4" borderId="0" xfId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164" fontId="8" fillId="0" borderId="0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4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5" fillId="5" borderId="0" xfId="1" applyFont="1" applyFill="1"/>
    <xf numFmtId="164" fontId="5" fillId="5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5" fillId="2" borderId="0" xfId="1" applyFont="1" applyFill="1" applyAlignment="1">
      <alignment horizontal="right"/>
    </xf>
    <xf numFmtId="164" fontId="5" fillId="4" borderId="0" xfId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1" applyFont="1" applyFill="1" applyAlignment="1">
      <alignment horizontal="center"/>
    </xf>
    <xf numFmtId="0" fontId="4" fillId="4" borderId="0" xfId="0" applyFont="1" applyFill="1"/>
    <xf numFmtId="164" fontId="5" fillId="4" borderId="0" xfId="1" applyFont="1" applyFill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16</xdr:col>
      <xdr:colOff>817033</xdr:colOff>
      <xdr:row>30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1276138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68496"/>
          <a:ext cx="11864509" cy="631646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GridLines="0" zoomScaleNormal="100" workbookViewId="0">
      <selection sqref="A1:Q32"/>
    </sheetView>
  </sheetViews>
  <sheetFormatPr defaultColWidth="10.76171875" defaultRowHeight="15" x14ac:dyDescent="0.2"/>
  <cols>
    <col min="2" max="2" width="29.7265625" style="27" customWidth="1"/>
    <col min="3" max="3" width="20.17578125" style="27" customWidth="1"/>
    <col min="4" max="4" width="13.5859375" style="10" bestFit="1" customWidth="1"/>
    <col min="5" max="5" width="9.28125" customWidth="1"/>
    <col min="6" max="6" width="17.890625" style="23" hidden="1" customWidth="1"/>
    <col min="7" max="7" width="6.58984375" bestFit="1" customWidth="1"/>
    <col min="8" max="8" width="11.56640625" style="23" hidden="1" customWidth="1"/>
    <col min="9" max="9" width="12.64453125" style="23" bestFit="1" customWidth="1"/>
    <col min="10" max="10" width="9.14453125" style="23" customWidth="1"/>
    <col min="11" max="11" width="6.58984375" style="23" bestFit="1" customWidth="1"/>
    <col min="12" max="12" width="12.64453125" style="23" bestFit="1" customWidth="1"/>
    <col min="13" max="14" width="11.56640625" style="23" bestFit="1" customWidth="1"/>
    <col min="15" max="15" width="12.64453125" style="23" bestFit="1" customWidth="1"/>
    <col min="17" max="17" width="18.29296875" customWidth="1"/>
  </cols>
  <sheetData>
    <row r="1" spans="1:17" ht="21" x14ac:dyDescent="0.3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">
        <v>109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x14ac:dyDescent="0.2">
      <c r="A3" s="77" t="s">
        <v>0</v>
      </c>
      <c r="B3" s="78" t="s">
        <v>1</v>
      </c>
      <c r="C3" s="78" t="s">
        <v>2</v>
      </c>
      <c r="D3" s="78" t="s">
        <v>73</v>
      </c>
      <c r="E3" s="78" t="s">
        <v>3</v>
      </c>
      <c r="F3" s="80" t="s">
        <v>4</v>
      </c>
      <c r="G3" s="50" t="s">
        <v>5</v>
      </c>
      <c r="H3" s="39" t="s">
        <v>6</v>
      </c>
      <c r="I3" s="80" t="s">
        <v>6</v>
      </c>
      <c r="J3" s="82" t="s">
        <v>104</v>
      </c>
      <c r="K3" s="40" t="s">
        <v>8</v>
      </c>
      <c r="L3" s="39" t="s">
        <v>9</v>
      </c>
      <c r="M3" s="39" t="s">
        <v>10</v>
      </c>
      <c r="N3" s="39" t="s">
        <v>11</v>
      </c>
      <c r="O3" s="84" t="s">
        <v>12</v>
      </c>
      <c r="P3" s="77" t="s">
        <v>13</v>
      </c>
      <c r="Q3" s="77"/>
    </row>
    <row r="4" spans="1:17" x14ac:dyDescent="0.2">
      <c r="A4" s="77"/>
      <c r="B4" s="79"/>
      <c r="C4" s="79"/>
      <c r="D4" s="79"/>
      <c r="E4" s="79"/>
      <c r="F4" s="81"/>
      <c r="G4" s="51" t="s">
        <v>14</v>
      </c>
      <c r="H4" s="41" t="s">
        <v>15</v>
      </c>
      <c r="I4" s="81"/>
      <c r="J4" s="83"/>
      <c r="K4" s="42" t="s">
        <v>16</v>
      </c>
      <c r="L4" s="41" t="s">
        <v>17</v>
      </c>
      <c r="M4" s="41" t="s">
        <v>18</v>
      </c>
      <c r="N4" s="41" t="s">
        <v>19</v>
      </c>
      <c r="O4" s="85"/>
      <c r="P4" s="77"/>
      <c r="Q4" s="77"/>
    </row>
    <row r="5" spans="1:17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s="1" customFormat="1" x14ac:dyDescent="0.2">
      <c r="A6" s="13" t="s">
        <v>33</v>
      </c>
      <c r="B6" s="28" t="s">
        <v>72</v>
      </c>
      <c r="C6" s="24" t="s">
        <v>32</v>
      </c>
      <c r="D6" s="12" t="s">
        <v>74</v>
      </c>
      <c r="E6" s="17">
        <v>1101</v>
      </c>
      <c r="F6" s="55">
        <v>15442</v>
      </c>
      <c r="G6" s="56">
        <v>15</v>
      </c>
      <c r="H6" s="55">
        <f>+F6/30</f>
        <v>514.73333333333335</v>
      </c>
      <c r="I6" s="55">
        <f>+G6*H6</f>
        <v>7721</v>
      </c>
      <c r="J6" s="55">
        <v>0</v>
      </c>
      <c r="K6" s="55">
        <v>0</v>
      </c>
      <c r="L6" s="55">
        <f>+I6+J6+K6</f>
        <v>7721</v>
      </c>
      <c r="M6" s="55">
        <v>826</v>
      </c>
      <c r="N6" s="55">
        <f>+M6</f>
        <v>826</v>
      </c>
      <c r="O6" s="55">
        <f>+L6-N6</f>
        <v>6895</v>
      </c>
      <c r="P6" s="68"/>
      <c r="Q6" s="68"/>
    </row>
    <row r="7" spans="1:17" s="1" customFormat="1" x14ac:dyDescent="0.2">
      <c r="A7" s="14" t="s">
        <v>34</v>
      </c>
      <c r="B7" s="29" t="s">
        <v>35</v>
      </c>
      <c r="C7" s="7" t="s">
        <v>36</v>
      </c>
      <c r="D7" s="6" t="s">
        <v>86</v>
      </c>
      <c r="E7" s="15">
        <v>1101</v>
      </c>
      <c r="F7" s="57">
        <v>7802</v>
      </c>
      <c r="G7" s="57">
        <v>15</v>
      </c>
      <c r="H7" s="57">
        <f>+F7/30</f>
        <v>260.06666666666666</v>
      </c>
      <c r="I7" s="57">
        <f t="shared" ref="I7:I12" si="0">H7*G7</f>
        <v>3901</v>
      </c>
      <c r="J7" s="57">
        <f>+I7*0%</f>
        <v>0</v>
      </c>
      <c r="K7" s="57"/>
      <c r="L7" s="57">
        <f>+I7+J7+K7</f>
        <v>3901</v>
      </c>
      <c r="M7" s="57">
        <v>268</v>
      </c>
      <c r="N7" s="57">
        <f t="shared" ref="N7:N20" si="1">M7</f>
        <v>268</v>
      </c>
      <c r="O7" s="57">
        <f>L7-N7</f>
        <v>3633</v>
      </c>
      <c r="P7" s="71"/>
      <c r="Q7" s="71"/>
    </row>
    <row r="8" spans="1:17" x14ac:dyDescent="0.2">
      <c r="A8" s="13" t="s">
        <v>37</v>
      </c>
      <c r="B8" s="28" t="s">
        <v>38</v>
      </c>
      <c r="C8" s="24" t="s">
        <v>39</v>
      </c>
      <c r="D8" s="12" t="s">
        <v>87</v>
      </c>
      <c r="E8" s="17">
        <v>1101</v>
      </c>
      <c r="F8" s="56">
        <v>8678</v>
      </c>
      <c r="G8" s="56">
        <v>15</v>
      </c>
      <c r="H8" s="56">
        <f>+F8/30</f>
        <v>289.26666666666665</v>
      </c>
      <c r="I8" s="56">
        <f t="shared" si="0"/>
        <v>4339</v>
      </c>
      <c r="J8" s="56">
        <f t="shared" ref="J8:J14" si="2">+I8*0%</f>
        <v>0</v>
      </c>
      <c r="K8" s="56"/>
      <c r="L8" s="56">
        <f>+I8+J8+K8</f>
        <v>4339</v>
      </c>
      <c r="M8" s="56">
        <v>316</v>
      </c>
      <c r="N8" s="56">
        <f t="shared" si="1"/>
        <v>316</v>
      </c>
      <c r="O8" s="56">
        <f>L8-N8</f>
        <v>4023</v>
      </c>
      <c r="P8" s="68"/>
      <c r="Q8" s="68"/>
    </row>
    <row r="9" spans="1:17" s="1" customFormat="1" x14ac:dyDescent="0.2">
      <c r="A9" s="14" t="s">
        <v>40</v>
      </c>
      <c r="B9" s="29" t="s">
        <v>42</v>
      </c>
      <c r="C9" s="7" t="s">
        <v>43</v>
      </c>
      <c r="D9" s="6"/>
      <c r="E9" s="15">
        <v>1101</v>
      </c>
      <c r="F9" s="57">
        <v>6906</v>
      </c>
      <c r="G9" s="57">
        <v>15</v>
      </c>
      <c r="H9" s="57">
        <f t="shared" ref="H9:H17" si="3">F9/30</f>
        <v>230.2</v>
      </c>
      <c r="I9" s="57">
        <f t="shared" si="0"/>
        <v>3453</v>
      </c>
      <c r="J9" s="57">
        <f t="shared" si="2"/>
        <v>0</v>
      </c>
      <c r="K9" s="57"/>
      <c r="L9" s="57">
        <f t="shared" ref="L9:L16" si="4">+I9+J9+K9</f>
        <v>3453</v>
      </c>
      <c r="M9" s="57">
        <v>94</v>
      </c>
      <c r="N9" s="57">
        <f t="shared" si="1"/>
        <v>94</v>
      </c>
      <c r="O9" s="57">
        <f t="shared" ref="O9:O17" si="5">L9-N9</f>
        <v>3359</v>
      </c>
      <c r="P9" s="71"/>
      <c r="Q9" s="71"/>
    </row>
    <row r="10" spans="1:17" s="1" customFormat="1" x14ac:dyDescent="0.2">
      <c r="A10" s="13" t="s">
        <v>41</v>
      </c>
      <c r="B10" s="28" t="s">
        <v>45</v>
      </c>
      <c r="C10" s="24" t="s">
        <v>43</v>
      </c>
      <c r="D10" s="12" t="s">
        <v>88</v>
      </c>
      <c r="E10" s="17">
        <v>1101</v>
      </c>
      <c r="F10" s="56">
        <v>8138</v>
      </c>
      <c r="G10" s="56">
        <v>15</v>
      </c>
      <c r="H10" s="56">
        <f>F10/30</f>
        <v>271.26666666666665</v>
      </c>
      <c r="I10" s="56">
        <f t="shared" si="0"/>
        <v>4069</v>
      </c>
      <c r="J10" s="56">
        <f t="shared" si="2"/>
        <v>0</v>
      </c>
      <c r="K10" s="56"/>
      <c r="L10" s="56">
        <f>+I10+J10+K10</f>
        <v>4069</v>
      </c>
      <c r="M10" s="56">
        <v>286</v>
      </c>
      <c r="N10" s="56">
        <f t="shared" si="1"/>
        <v>286</v>
      </c>
      <c r="O10" s="56">
        <f>L10-N10</f>
        <v>3783</v>
      </c>
      <c r="P10" s="72"/>
      <c r="Q10" s="72"/>
    </row>
    <row r="11" spans="1:17" s="1" customFormat="1" x14ac:dyDescent="0.2">
      <c r="A11" s="14" t="s">
        <v>44</v>
      </c>
      <c r="B11" s="29" t="s">
        <v>47</v>
      </c>
      <c r="C11" s="7" t="s">
        <v>48</v>
      </c>
      <c r="D11" s="6" t="s">
        <v>89</v>
      </c>
      <c r="E11" s="15">
        <v>1101</v>
      </c>
      <c r="F11" s="57">
        <v>6740</v>
      </c>
      <c r="G11" s="57">
        <v>15</v>
      </c>
      <c r="H11" s="57">
        <f t="shared" ref="H11" si="6">F11/30</f>
        <v>224.66666666666666</v>
      </c>
      <c r="I11" s="57">
        <f t="shared" si="0"/>
        <v>3370</v>
      </c>
      <c r="J11" s="57">
        <f>+I11*0%</f>
        <v>0</v>
      </c>
      <c r="K11" s="57"/>
      <c r="L11" s="57">
        <f t="shared" ref="L11" si="7">+I11+J11+K11</f>
        <v>3370</v>
      </c>
      <c r="M11" s="58">
        <v>85</v>
      </c>
      <c r="N11" s="57">
        <f t="shared" ref="N11" si="8">M11</f>
        <v>85</v>
      </c>
      <c r="O11" s="57">
        <f t="shared" ref="O11" si="9">L11-N11</f>
        <v>3285</v>
      </c>
      <c r="P11" s="69"/>
      <c r="Q11" s="69"/>
    </row>
    <row r="12" spans="1:17" s="1" customFormat="1" x14ac:dyDescent="0.2">
      <c r="A12" s="13" t="s">
        <v>46</v>
      </c>
      <c r="B12" s="61" t="s">
        <v>51</v>
      </c>
      <c r="C12" s="62" t="s">
        <v>52</v>
      </c>
      <c r="D12" s="63" t="s">
        <v>90</v>
      </c>
      <c r="E12" s="64">
        <v>1101</v>
      </c>
      <c r="F12" s="60">
        <v>11892</v>
      </c>
      <c r="G12" s="60">
        <v>15</v>
      </c>
      <c r="H12" s="60">
        <f t="shared" si="3"/>
        <v>396.4</v>
      </c>
      <c r="I12" s="60">
        <f t="shared" si="0"/>
        <v>5946</v>
      </c>
      <c r="J12" s="60">
        <f t="shared" si="2"/>
        <v>0</v>
      </c>
      <c r="K12" s="60"/>
      <c r="L12" s="60">
        <f>+I12+J12+K12</f>
        <v>5946</v>
      </c>
      <c r="M12" s="60">
        <v>514</v>
      </c>
      <c r="N12" s="60">
        <f t="shared" si="1"/>
        <v>514</v>
      </c>
      <c r="O12" s="60">
        <f>L12-N12</f>
        <v>5432</v>
      </c>
      <c r="P12" s="73"/>
      <c r="Q12" s="73"/>
    </row>
    <row r="13" spans="1:17" s="1" customFormat="1" x14ac:dyDescent="0.2">
      <c r="A13" s="14" t="s">
        <v>49</v>
      </c>
      <c r="B13" s="29" t="s">
        <v>54</v>
      </c>
      <c r="C13" s="7" t="s">
        <v>55</v>
      </c>
      <c r="D13" s="6" t="s">
        <v>91</v>
      </c>
      <c r="E13" s="15">
        <v>1101</v>
      </c>
      <c r="F13" s="57">
        <v>11892</v>
      </c>
      <c r="G13" s="57">
        <v>15</v>
      </c>
      <c r="H13" s="57">
        <f t="shared" ref="H13" si="10">F13/30</f>
        <v>396.4</v>
      </c>
      <c r="I13" s="57">
        <f t="shared" ref="I13" si="11">H13*G13</f>
        <v>5946</v>
      </c>
      <c r="J13" s="57">
        <f t="shared" ref="J13" si="12">+I13*0%</f>
        <v>0</v>
      </c>
      <c r="K13" s="57"/>
      <c r="L13" s="57">
        <f>+I13+J13+K13</f>
        <v>5946</v>
      </c>
      <c r="M13" s="57">
        <v>515</v>
      </c>
      <c r="N13" s="57">
        <f t="shared" ref="N13" si="13">M13</f>
        <v>515</v>
      </c>
      <c r="O13" s="57">
        <f>L13-N13</f>
        <v>5431</v>
      </c>
      <c r="P13" s="69"/>
      <c r="Q13" s="69"/>
    </row>
    <row r="14" spans="1:17" s="1" customFormat="1" x14ac:dyDescent="0.2">
      <c r="A14" s="13" t="s">
        <v>50</v>
      </c>
      <c r="B14" s="61" t="s">
        <v>57</v>
      </c>
      <c r="C14" s="62" t="s">
        <v>58</v>
      </c>
      <c r="D14" s="63" t="s">
        <v>92</v>
      </c>
      <c r="E14" s="64">
        <v>1101</v>
      </c>
      <c r="F14" s="60">
        <v>7046</v>
      </c>
      <c r="G14" s="60">
        <v>15</v>
      </c>
      <c r="H14" s="60">
        <f t="shared" si="3"/>
        <v>234.86666666666667</v>
      </c>
      <c r="I14" s="60">
        <f>H14*15</f>
        <v>3523</v>
      </c>
      <c r="J14" s="60">
        <f t="shared" si="2"/>
        <v>0</v>
      </c>
      <c r="K14" s="60"/>
      <c r="L14" s="60">
        <f t="shared" si="4"/>
        <v>3523</v>
      </c>
      <c r="M14" s="60">
        <v>119</v>
      </c>
      <c r="N14" s="60">
        <f t="shared" si="1"/>
        <v>119</v>
      </c>
      <c r="O14" s="60">
        <f t="shared" si="5"/>
        <v>3404</v>
      </c>
      <c r="P14" s="73"/>
      <c r="Q14" s="73"/>
    </row>
    <row r="15" spans="1:17" s="1" customFormat="1" x14ac:dyDescent="0.2">
      <c r="A15" s="14" t="s">
        <v>53</v>
      </c>
      <c r="B15" s="29" t="s">
        <v>60</v>
      </c>
      <c r="C15" s="7" t="s">
        <v>61</v>
      </c>
      <c r="D15" s="6" t="s">
        <v>93</v>
      </c>
      <c r="E15" s="15">
        <v>1101</v>
      </c>
      <c r="F15" s="57">
        <v>6740</v>
      </c>
      <c r="G15" s="57">
        <v>15</v>
      </c>
      <c r="H15" s="57">
        <f t="shared" si="3"/>
        <v>224.66666666666666</v>
      </c>
      <c r="I15" s="57">
        <f t="shared" ref="I15:I20" si="14">H15*G15</f>
        <v>3370</v>
      </c>
      <c r="J15" s="57">
        <f>+I15*0%</f>
        <v>0</v>
      </c>
      <c r="K15" s="57"/>
      <c r="L15" s="57">
        <f t="shared" si="4"/>
        <v>3370</v>
      </c>
      <c r="M15" s="58">
        <v>85</v>
      </c>
      <c r="N15" s="57">
        <f t="shared" si="1"/>
        <v>85</v>
      </c>
      <c r="O15" s="57">
        <f t="shared" si="5"/>
        <v>3285</v>
      </c>
      <c r="P15" s="69"/>
      <c r="Q15" s="69"/>
    </row>
    <row r="16" spans="1:17" s="1" customFormat="1" x14ac:dyDescent="0.2">
      <c r="A16" s="13" t="s">
        <v>56</v>
      </c>
      <c r="B16" s="61" t="s">
        <v>63</v>
      </c>
      <c r="C16" s="62" t="s">
        <v>61</v>
      </c>
      <c r="D16" s="63" t="s">
        <v>94</v>
      </c>
      <c r="E16" s="64">
        <v>1101</v>
      </c>
      <c r="F16" s="60">
        <v>6740</v>
      </c>
      <c r="G16" s="60">
        <v>15</v>
      </c>
      <c r="H16" s="60">
        <f t="shared" si="3"/>
        <v>224.66666666666666</v>
      </c>
      <c r="I16" s="60">
        <f t="shared" si="14"/>
        <v>3370</v>
      </c>
      <c r="J16" s="60">
        <f>+I16*0%</f>
        <v>0</v>
      </c>
      <c r="K16" s="60"/>
      <c r="L16" s="60">
        <f t="shared" si="4"/>
        <v>3370</v>
      </c>
      <c r="M16" s="65">
        <v>85</v>
      </c>
      <c r="N16" s="60">
        <f t="shared" si="1"/>
        <v>85</v>
      </c>
      <c r="O16" s="60">
        <f t="shared" si="5"/>
        <v>3285</v>
      </c>
      <c r="P16" s="73"/>
      <c r="Q16" s="73"/>
    </row>
    <row r="17" spans="1:17" s="1" customFormat="1" x14ac:dyDescent="0.2">
      <c r="A17" s="14" t="s">
        <v>59</v>
      </c>
      <c r="B17" s="29" t="s">
        <v>65</v>
      </c>
      <c r="C17" s="7" t="s">
        <v>66</v>
      </c>
      <c r="D17" s="6"/>
      <c r="E17" s="15">
        <v>1101</v>
      </c>
      <c r="F17" s="57">
        <v>6224</v>
      </c>
      <c r="G17" s="57">
        <v>15</v>
      </c>
      <c r="H17" s="57">
        <f t="shared" si="3"/>
        <v>207.46666666666667</v>
      </c>
      <c r="I17" s="57">
        <f t="shared" si="14"/>
        <v>3112</v>
      </c>
      <c r="J17" s="57">
        <v>0</v>
      </c>
      <c r="K17" s="57"/>
      <c r="L17" s="57">
        <f>+I17+J17+K17</f>
        <v>3112</v>
      </c>
      <c r="M17" s="57">
        <v>58</v>
      </c>
      <c r="N17" s="59">
        <f>M17</f>
        <v>58</v>
      </c>
      <c r="O17" s="57">
        <f t="shared" si="5"/>
        <v>3054</v>
      </c>
      <c r="P17" s="69"/>
      <c r="Q17" s="69"/>
    </row>
    <row r="18" spans="1:17" s="1" customFormat="1" x14ac:dyDescent="0.2">
      <c r="A18" s="13" t="s">
        <v>62</v>
      </c>
      <c r="B18" s="61" t="s">
        <v>68</v>
      </c>
      <c r="C18" s="62" t="s">
        <v>69</v>
      </c>
      <c r="D18" s="63" t="s">
        <v>95</v>
      </c>
      <c r="E18" s="64">
        <v>1101</v>
      </c>
      <c r="F18" s="60">
        <v>6740</v>
      </c>
      <c r="G18" s="60">
        <v>15</v>
      </c>
      <c r="H18" s="60">
        <f t="shared" ref="H18" si="15">F18/30</f>
        <v>224.66666666666666</v>
      </c>
      <c r="I18" s="60">
        <f t="shared" si="14"/>
        <v>3370</v>
      </c>
      <c r="J18" s="60">
        <f>+I18*0%</f>
        <v>0</v>
      </c>
      <c r="K18" s="60"/>
      <c r="L18" s="60">
        <f t="shared" ref="L18" si="16">+I18+J18+K18</f>
        <v>3370</v>
      </c>
      <c r="M18" s="65">
        <v>85</v>
      </c>
      <c r="N18" s="60">
        <f t="shared" ref="N18" si="17">M18</f>
        <v>85</v>
      </c>
      <c r="O18" s="60">
        <f t="shared" ref="O18" si="18">L18-N18</f>
        <v>3285</v>
      </c>
      <c r="P18" s="73"/>
      <c r="Q18" s="73"/>
    </row>
    <row r="19" spans="1:17" s="1" customFormat="1" x14ac:dyDescent="0.2">
      <c r="A19" s="14" t="s">
        <v>64</v>
      </c>
      <c r="B19" s="5" t="s">
        <v>30</v>
      </c>
      <c r="C19" s="7" t="s">
        <v>31</v>
      </c>
      <c r="D19" s="6" t="s">
        <v>96</v>
      </c>
      <c r="E19" s="15">
        <v>1101</v>
      </c>
      <c r="F19" s="57">
        <v>6526</v>
      </c>
      <c r="G19" s="57">
        <v>15</v>
      </c>
      <c r="H19" s="57">
        <f>F19/30</f>
        <v>217.53333333333333</v>
      </c>
      <c r="I19" s="57">
        <f t="shared" si="14"/>
        <v>3263</v>
      </c>
      <c r="J19" s="57">
        <f t="shared" ref="J19:J20" si="19">+I19*0%</f>
        <v>0</v>
      </c>
      <c r="K19" s="57"/>
      <c r="L19" s="57">
        <f>I19</f>
        <v>3263</v>
      </c>
      <c r="M19" s="58">
        <v>73</v>
      </c>
      <c r="N19" s="58">
        <f t="shared" si="1"/>
        <v>73</v>
      </c>
      <c r="O19" s="57">
        <f>L19-N19</f>
        <v>3190</v>
      </c>
      <c r="P19" s="69"/>
      <c r="Q19" s="69"/>
    </row>
    <row r="20" spans="1:17" s="1" customFormat="1" x14ac:dyDescent="0.2">
      <c r="A20" s="13" t="s">
        <v>67</v>
      </c>
      <c r="B20" s="66" t="s">
        <v>75</v>
      </c>
      <c r="C20" s="62" t="s">
        <v>76</v>
      </c>
      <c r="D20" s="63" t="s">
        <v>97</v>
      </c>
      <c r="E20" s="64">
        <v>1101</v>
      </c>
      <c r="F20" s="60">
        <v>6224</v>
      </c>
      <c r="G20" s="60">
        <v>15</v>
      </c>
      <c r="H20" s="60">
        <f>F20/30</f>
        <v>207.46666666666667</v>
      </c>
      <c r="I20" s="60">
        <f t="shared" si="14"/>
        <v>3112</v>
      </c>
      <c r="J20" s="60">
        <f t="shared" si="19"/>
        <v>0</v>
      </c>
      <c r="K20" s="60"/>
      <c r="L20" s="60">
        <f>I20</f>
        <v>3112</v>
      </c>
      <c r="M20" s="65">
        <v>58</v>
      </c>
      <c r="N20" s="65">
        <f t="shared" si="1"/>
        <v>58</v>
      </c>
      <c r="O20" s="60">
        <f>L20-N20</f>
        <v>3054</v>
      </c>
      <c r="P20" s="70"/>
      <c r="Q20" s="70"/>
    </row>
    <row r="21" spans="1:17" s="1" customFormat="1" x14ac:dyDescent="0.2">
      <c r="A21" s="14" t="s">
        <v>20</v>
      </c>
      <c r="B21" s="5" t="s">
        <v>83</v>
      </c>
      <c r="C21" s="7" t="s">
        <v>84</v>
      </c>
      <c r="D21" s="6" t="s">
        <v>98</v>
      </c>
      <c r="E21" s="15">
        <v>1101</v>
      </c>
      <c r="F21" s="57">
        <v>9484</v>
      </c>
      <c r="G21" s="57">
        <v>15</v>
      </c>
      <c r="H21" s="57">
        <f>F21/30</f>
        <v>316.13333333333333</v>
      </c>
      <c r="I21" s="57">
        <f>G21*H21</f>
        <v>4742</v>
      </c>
      <c r="J21" s="57">
        <v>0</v>
      </c>
      <c r="K21" s="57"/>
      <c r="L21" s="57">
        <f>I21</f>
        <v>4742</v>
      </c>
      <c r="M21" s="58">
        <v>359</v>
      </c>
      <c r="N21" s="58">
        <f>M21</f>
        <v>359</v>
      </c>
      <c r="O21" s="57">
        <f>L21-N21</f>
        <v>4383</v>
      </c>
      <c r="P21" s="74"/>
      <c r="Q21" s="74"/>
    </row>
    <row r="22" spans="1:17" s="1" customFormat="1" x14ac:dyDescent="0.2">
      <c r="A22" s="13" t="s">
        <v>23</v>
      </c>
      <c r="B22" s="61" t="s">
        <v>106</v>
      </c>
      <c r="C22" s="62" t="s">
        <v>105</v>
      </c>
      <c r="D22" s="63"/>
      <c r="E22" s="64">
        <v>1101</v>
      </c>
      <c r="F22" s="60">
        <v>6224</v>
      </c>
      <c r="G22" s="60">
        <v>15</v>
      </c>
      <c r="H22" s="60">
        <f t="shared" ref="H22" si="20">F22/30</f>
        <v>207.46666666666667</v>
      </c>
      <c r="I22" s="60">
        <f t="shared" ref="I22" si="21">H22*G22</f>
        <v>3112</v>
      </c>
      <c r="J22" s="60">
        <v>0</v>
      </c>
      <c r="K22" s="60"/>
      <c r="L22" s="60">
        <f>+I22+J22+K22</f>
        <v>3112</v>
      </c>
      <c r="M22" s="60">
        <v>58</v>
      </c>
      <c r="N22" s="67">
        <f>M22</f>
        <v>58</v>
      </c>
      <c r="O22" s="60">
        <f t="shared" ref="O22" si="22">L22-N22</f>
        <v>3054</v>
      </c>
      <c r="P22" s="73"/>
      <c r="Q22" s="73"/>
    </row>
    <row r="23" spans="1:17" x14ac:dyDescent="0.2">
      <c r="A23" s="6"/>
      <c r="B23" s="29"/>
      <c r="C23" s="7"/>
      <c r="D23" s="6"/>
      <c r="E23" s="15"/>
      <c r="F23" s="21"/>
      <c r="G23" s="6"/>
      <c r="H23" s="21"/>
      <c r="I23" s="21"/>
      <c r="J23" s="21"/>
      <c r="K23" s="21"/>
      <c r="L23" s="21"/>
      <c r="M23" s="36"/>
      <c r="N23" s="36"/>
      <c r="O23" s="21"/>
      <c r="P23" s="7"/>
      <c r="Q23" s="6"/>
    </row>
    <row r="24" spans="1:17" ht="26.25" customHeight="1" x14ac:dyDescent="0.2">
      <c r="A24" s="6"/>
      <c r="B24" s="29"/>
      <c r="C24" s="25" t="s">
        <v>71</v>
      </c>
      <c r="D24" s="9"/>
      <c r="E24" s="8"/>
      <c r="F24" s="38">
        <f>SUM(F5:F23)</f>
        <v>139438</v>
      </c>
      <c r="G24" s="52"/>
      <c r="H24" s="38">
        <f>SUM(H5:H23)</f>
        <v>4647.9333333333325</v>
      </c>
      <c r="I24" s="38">
        <f>SUM(I5:I23)</f>
        <v>69719</v>
      </c>
      <c r="J24" s="38">
        <f t="shared" ref="J24:L24" si="23">SUM(J5:J23)</f>
        <v>0</v>
      </c>
      <c r="K24" s="38">
        <f t="shared" si="23"/>
        <v>0</v>
      </c>
      <c r="L24" s="38">
        <f t="shared" si="23"/>
        <v>69719</v>
      </c>
      <c r="M24" s="38">
        <f>SUM(M5:M23)</f>
        <v>3884</v>
      </c>
      <c r="N24" s="38">
        <f>SUM(N5:N23)</f>
        <v>3884</v>
      </c>
      <c r="O24" s="38">
        <f>SUM(O5:O23)</f>
        <v>65835</v>
      </c>
      <c r="P24" s="7"/>
      <c r="Q24" s="6"/>
    </row>
    <row r="25" spans="1:17" x14ac:dyDescent="0.2">
      <c r="A25" s="6"/>
      <c r="B25" s="29"/>
      <c r="C25" s="7"/>
      <c r="D25" s="6"/>
      <c r="E25" s="4"/>
      <c r="F25" s="21"/>
      <c r="G25" s="6"/>
      <c r="H25" s="21"/>
      <c r="I25" s="21"/>
      <c r="J25" s="21"/>
      <c r="K25" s="21"/>
      <c r="L25" s="21"/>
      <c r="M25" s="36"/>
      <c r="N25" s="36"/>
      <c r="O25" s="21"/>
      <c r="P25" s="7"/>
      <c r="Q25" s="6"/>
    </row>
    <row r="26" spans="1:17" x14ac:dyDescent="0.2">
      <c r="A26" s="1"/>
      <c r="B26" s="26"/>
      <c r="C26" s="26"/>
      <c r="D26" s="2"/>
      <c r="E26" s="1"/>
      <c r="F26" s="43"/>
      <c r="G26" s="2"/>
      <c r="H26" s="43"/>
      <c r="I26" s="43"/>
      <c r="J26" s="44"/>
      <c r="K26" s="43"/>
      <c r="L26" s="43"/>
      <c r="M26" s="43"/>
      <c r="N26" s="43"/>
      <c r="O26" s="43"/>
      <c r="P26" s="1"/>
      <c r="Q26" s="1"/>
    </row>
    <row r="27" spans="1:17" x14ac:dyDescent="0.2">
      <c r="A27" s="1"/>
      <c r="B27" s="26"/>
      <c r="C27" s="26"/>
      <c r="D27" s="2"/>
      <c r="E27" s="1"/>
      <c r="F27" s="43"/>
      <c r="G27" s="2"/>
      <c r="H27" s="43"/>
      <c r="I27" s="43"/>
      <c r="J27" s="44"/>
      <c r="K27" s="43"/>
      <c r="L27" s="43"/>
      <c r="M27" s="43"/>
      <c r="N27" s="43"/>
      <c r="O27" s="43"/>
      <c r="P27" s="1"/>
      <c r="Q27" s="1"/>
    </row>
    <row r="28" spans="1:17" x14ac:dyDescent="0.2">
      <c r="G28" s="10"/>
      <c r="J28" s="45"/>
    </row>
    <row r="29" spans="1:17" x14ac:dyDescent="0.2">
      <c r="G29" s="10"/>
      <c r="J29" s="45"/>
    </row>
    <row r="30" spans="1:17" x14ac:dyDescent="0.2">
      <c r="G30" s="10"/>
      <c r="J30" s="45"/>
    </row>
    <row r="31" spans="1:17" x14ac:dyDescent="0.2">
      <c r="A31" s="1"/>
      <c r="B31" s="26"/>
      <c r="C31" s="26"/>
      <c r="D31" s="2"/>
      <c r="E31" s="1"/>
      <c r="F31" s="43"/>
      <c r="G31" s="2"/>
      <c r="H31" s="43"/>
      <c r="I31" s="43"/>
      <c r="J31" s="44"/>
      <c r="K31" s="43"/>
      <c r="L31" s="43"/>
      <c r="M31" s="43"/>
      <c r="N31" s="43"/>
      <c r="O31" s="43"/>
      <c r="P31" s="1"/>
      <c r="Q31" s="1"/>
    </row>
    <row r="32" spans="1:17" x14ac:dyDescent="0.2">
      <c r="A32" s="1"/>
      <c r="B32" s="26"/>
      <c r="C32" s="26"/>
      <c r="D32" s="2"/>
      <c r="E32" s="1"/>
      <c r="F32" s="43"/>
      <c r="G32" s="2"/>
      <c r="H32" s="43"/>
      <c r="I32" s="43"/>
      <c r="J32" s="44"/>
      <c r="K32" s="43"/>
      <c r="L32" s="43"/>
      <c r="M32" s="43"/>
      <c r="N32" s="43"/>
      <c r="O32" s="43"/>
      <c r="P32" s="1"/>
      <c r="Q32" s="1"/>
    </row>
    <row r="33" spans="1:17" x14ac:dyDescent="0.2">
      <c r="A33" s="6"/>
      <c r="B33" s="29"/>
      <c r="C33" s="7"/>
      <c r="D33" s="6"/>
      <c r="E33" s="4"/>
      <c r="F33" s="21"/>
      <c r="G33" s="6"/>
      <c r="H33" s="21"/>
      <c r="I33" s="21"/>
      <c r="J33" s="21"/>
      <c r="K33" s="21"/>
      <c r="L33" s="21"/>
      <c r="M33" s="36"/>
      <c r="N33" s="36"/>
      <c r="O33" s="36"/>
      <c r="P33" s="6"/>
      <c r="Q33" s="6"/>
    </row>
    <row r="34" spans="1:17" x14ac:dyDescent="0.2">
      <c r="A34" s="6"/>
      <c r="B34" s="29"/>
      <c r="C34" s="7"/>
      <c r="D34" s="6"/>
      <c r="E34" s="4"/>
      <c r="F34" s="21"/>
      <c r="G34" s="6"/>
      <c r="H34" s="21"/>
      <c r="I34" s="21"/>
      <c r="J34" s="21"/>
      <c r="K34" s="21"/>
      <c r="L34" s="21"/>
      <c r="M34" s="36"/>
      <c r="N34" s="36"/>
      <c r="O34" s="36"/>
      <c r="P34" s="6"/>
      <c r="Q34" s="6"/>
    </row>
    <row r="35" spans="1:17" x14ac:dyDescent="0.2">
      <c r="A35" s="1"/>
      <c r="B35" s="26"/>
      <c r="C35" s="26"/>
      <c r="D35" s="2"/>
      <c r="E35" s="1"/>
      <c r="F35" s="43"/>
      <c r="G35" s="2"/>
      <c r="H35" s="43"/>
      <c r="I35" s="43"/>
      <c r="J35" s="44"/>
      <c r="K35" s="43"/>
      <c r="L35" s="43"/>
      <c r="M35" s="43"/>
      <c r="N35" s="43"/>
      <c r="O35" s="43"/>
      <c r="P35" s="1"/>
      <c r="Q35" s="1"/>
    </row>
    <row r="36" spans="1:17" x14ac:dyDescent="0.2">
      <c r="A36" s="1"/>
      <c r="B36" s="26"/>
      <c r="C36" s="26"/>
      <c r="D36" s="2"/>
      <c r="E36" s="1"/>
      <c r="F36" s="43"/>
      <c r="G36" s="2"/>
      <c r="H36" s="43"/>
      <c r="I36" s="43"/>
      <c r="J36" s="44"/>
      <c r="K36" s="43"/>
      <c r="L36" s="43"/>
      <c r="M36" s="43"/>
      <c r="N36" s="43"/>
      <c r="O36" s="43"/>
      <c r="P36" s="1"/>
      <c r="Q36" s="1"/>
    </row>
    <row r="37" spans="1:17" x14ac:dyDescent="0.2">
      <c r="A37" s="1"/>
      <c r="B37" s="26"/>
      <c r="C37" s="26"/>
      <c r="D37" s="2"/>
      <c r="E37" s="1"/>
      <c r="F37" s="43"/>
      <c r="G37" s="2"/>
      <c r="H37" s="43"/>
      <c r="I37" s="43"/>
      <c r="J37" s="44"/>
      <c r="K37" s="43"/>
      <c r="L37" s="43"/>
      <c r="M37" s="43"/>
      <c r="N37" s="43"/>
      <c r="O37" s="43"/>
      <c r="P37" s="1"/>
      <c r="Q37" s="1"/>
    </row>
    <row r="38" spans="1:17" x14ac:dyDescent="0.2">
      <c r="A38" s="1"/>
      <c r="B38" s="26"/>
      <c r="C38" s="26"/>
      <c r="D38" s="2"/>
      <c r="E38" s="1"/>
      <c r="F38" s="43"/>
      <c r="G38" s="2"/>
      <c r="H38" s="43"/>
      <c r="I38" s="43"/>
      <c r="J38" s="44"/>
      <c r="K38" s="43"/>
      <c r="L38" s="43"/>
      <c r="M38" s="43"/>
      <c r="N38" s="43"/>
      <c r="O38" s="43"/>
      <c r="P38" s="1"/>
      <c r="Q38" s="1"/>
    </row>
    <row r="39" spans="1:17" x14ac:dyDescent="0.2">
      <c r="A39" s="1"/>
      <c r="B39" s="26"/>
      <c r="C39" s="26"/>
      <c r="D39" s="2"/>
      <c r="E39" s="1"/>
      <c r="F39" s="43"/>
      <c r="G39" s="2"/>
      <c r="H39" s="43"/>
      <c r="I39" s="43"/>
      <c r="J39" s="44"/>
      <c r="K39" s="43"/>
      <c r="L39" s="43"/>
      <c r="M39" s="43"/>
      <c r="N39" s="43"/>
      <c r="O39" s="43"/>
      <c r="P39" s="1"/>
      <c r="Q39" s="1"/>
    </row>
  </sheetData>
  <mergeCells count="30">
    <mergeCell ref="A5:Q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22:Q22"/>
    <mergeCell ref="P16:Q16"/>
    <mergeCell ref="P17:Q17"/>
    <mergeCell ref="P18:Q18"/>
    <mergeCell ref="P21:Q21"/>
    <mergeCell ref="P6:Q6"/>
    <mergeCell ref="P19:Q19"/>
    <mergeCell ref="P20:Q20"/>
    <mergeCell ref="P7:Q7"/>
    <mergeCell ref="P8:Q8"/>
    <mergeCell ref="P9:Q9"/>
    <mergeCell ref="P10:Q10"/>
    <mergeCell ref="P11:Q11"/>
    <mergeCell ref="P15:Q15"/>
    <mergeCell ref="P12:Q12"/>
    <mergeCell ref="P13:Q13"/>
    <mergeCell ref="P14:Q14"/>
  </mergeCells>
  <phoneticPr fontId="4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tabSelected="1" workbookViewId="0">
      <selection sqref="A1:Q23"/>
    </sheetView>
  </sheetViews>
  <sheetFormatPr defaultColWidth="10.76171875" defaultRowHeight="15" x14ac:dyDescent="0.2"/>
  <cols>
    <col min="2" max="2" width="28.25" customWidth="1"/>
    <col min="3" max="3" width="13.1796875" customWidth="1"/>
    <col min="4" max="4" width="12.9140625" bestFit="1" customWidth="1"/>
    <col min="6" max="6" width="16.54296875" style="23" hidden="1" customWidth="1"/>
    <col min="7" max="7" width="8.875" style="23" customWidth="1"/>
    <col min="8" max="8" width="10.89453125" style="23" hidden="1" customWidth="1"/>
    <col min="9" max="9" width="12.9140625" style="23" bestFit="1" customWidth="1"/>
    <col min="10" max="10" width="0" style="23" hidden="1" customWidth="1"/>
    <col min="11" max="11" width="4.4375" style="23" hidden="1" customWidth="1"/>
    <col min="12" max="12" width="12.9140625" style="23" bestFit="1" customWidth="1"/>
    <col min="13" max="14" width="11.703125" style="23" bestFit="1" customWidth="1"/>
    <col min="15" max="15" width="12.9140625" style="23" bestFit="1" customWidth="1"/>
    <col min="17" max="17" width="18.83203125" customWidth="1"/>
  </cols>
  <sheetData>
    <row r="1" spans="1:17" ht="21" x14ac:dyDescent="0.3">
      <c r="A1" s="76" t="str">
        <f>'DIF 01'!A1:Q1</f>
        <v>SISTEMA PARA EL DESARROLLO INTEGRAL DE LA FAMILIA DEL MUNICIPIO DE VILLA CORONA, JALISCO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tr">
        <f>'DIF 01'!A2:Q2</f>
        <v>NOMINA QUINCENAL DEL 01 AL 15 DE ABRIL DEL 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1" x14ac:dyDescent="0.3">
      <c r="A3" s="53"/>
      <c r="B3" s="53"/>
      <c r="C3" s="53"/>
      <c r="D3" s="53"/>
      <c r="E3" s="88" t="s">
        <v>77</v>
      </c>
      <c r="F3" s="88"/>
      <c r="G3" s="88"/>
      <c r="H3" s="88"/>
      <c r="I3" s="88"/>
      <c r="J3" s="88"/>
      <c r="K3" s="88"/>
      <c r="L3" s="88"/>
      <c r="M3" s="88"/>
      <c r="N3" s="53"/>
      <c r="O3" s="53"/>
      <c r="P3" s="53"/>
      <c r="Q3" s="53"/>
    </row>
    <row r="4" spans="1:17" ht="1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">
      <c r="A5" s="77" t="s">
        <v>0</v>
      </c>
      <c r="B5" s="86" t="s">
        <v>1</v>
      </c>
      <c r="C5" s="78" t="s">
        <v>2</v>
      </c>
      <c r="D5" s="78" t="s">
        <v>73</v>
      </c>
      <c r="E5" s="78" t="s">
        <v>3</v>
      </c>
      <c r="F5" s="80" t="s">
        <v>4</v>
      </c>
      <c r="G5" s="31" t="s">
        <v>5</v>
      </c>
      <c r="H5" s="31" t="s">
        <v>6</v>
      </c>
      <c r="I5" s="80" t="s">
        <v>6</v>
      </c>
      <c r="J5" s="82" t="s">
        <v>7</v>
      </c>
      <c r="K5" s="30" t="s">
        <v>8</v>
      </c>
      <c r="L5" s="31" t="s">
        <v>9</v>
      </c>
      <c r="M5" s="31" t="s">
        <v>10</v>
      </c>
      <c r="N5" s="31" t="s">
        <v>11</v>
      </c>
      <c r="O5" s="84" t="s">
        <v>12</v>
      </c>
      <c r="P5" s="77" t="s">
        <v>13</v>
      </c>
      <c r="Q5" s="77"/>
    </row>
    <row r="6" spans="1:17" x14ac:dyDescent="0.2">
      <c r="A6" s="77"/>
      <c r="B6" s="87"/>
      <c r="C6" s="79"/>
      <c r="D6" s="79"/>
      <c r="E6" s="79"/>
      <c r="F6" s="81"/>
      <c r="G6" s="33" t="s">
        <v>14</v>
      </c>
      <c r="H6" s="33" t="s">
        <v>15</v>
      </c>
      <c r="I6" s="81"/>
      <c r="J6" s="83"/>
      <c r="K6" s="32" t="s">
        <v>16</v>
      </c>
      <c r="L6" s="33" t="s">
        <v>17</v>
      </c>
      <c r="M6" s="33" t="s">
        <v>18</v>
      </c>
      <c r="N6" s="33" t="s">
        <v>19</v>
      </c>
      <c r="O6" s="85"/>
      <c r="P6" s="77"/>
      <c r="Q6" s="77"/>
    </row>
    <row r="7" spans="1:17" x14ac:dyDescent="0.2">
      <c r="A7" s="3"/>
      <c r="B7" s="3"/>
      <c r="C7" s="3"/>
      <c r="D7" s="3"/>
      <c r="E7" s="3"/>
      <c r="F7" s="19"/>
      <c r="G7" s="35"/>
      <c r="H7" s="35"/>
      <c r="I7" s="19"/>
      <c r="J7" s="34"/>
      <c r="K7" s="35"/>
      <c r="L7" s="35"/>
      <c r="M7" s="35"/>
      <c r="N7" s="35"/>
      <c r="O7" s="34"/>
      <c r="P7" s="3"/>
      <c r="Q7" s="3"/>
    </row>
    <row r="8" spans="1:17" x14ac:dyDescent="0.2">
      <c r="A8" s="18" t="s">
        <v>78</v>
      </c>
      <c r="B8" s="11" t="s">
        <v>21</v>
      </c>
      <c r="C8" s="24" t="s">
        <v>22</v>
      </c>
      <c r="D8" s="12" t="s">
        <v>99</v>
      </c>
      <c r="E8" s="17">
        <v>1101</v>
      </c>
      <c r="F8" s="20">
        <v>8440</v>
      </c>
      <c r="G8" s="12">
        <v>15</v>
      </c>
      <c r="H8" s="20">
        <f t="shared" ref="H8:H10" si="0">F8/30</f>
        <v>281.33333333333331</v>
      </c>
      <c r="I8" s="20">
        <f>H8*G8</f>
        <v>4220</v>
      </c>
      <c r="J8" s="20">
        <f>+I8*0%</f>
        <v>0</v>
      </c>
      <c r="K8" s="20"/>
      <c r="L8" s="20">
        <f t="shared" ref="L8:L9" si="1">I8</f>
        <v>4220</v>
      </c>
      <c r="M8" s="20">
        <v>303</v>
      </c>
      <c r="N8" s="20">
        <f t="shared" ref="N8:N9" si="2">M8</f>
        <v>303</v>
      </c>
      <c r="O8" s="20">
        <f t="shared" ref="O8:O10" si="3">+L8-N8</f>
        <v>3917</v>
      </c>
      <c r="P8" s="68"/>
      <c r="Q8" s="68"/>
    </row>
    <row r="9" spans="1:17" x14ac:dyDescent="0.2">
      <c r="A9" s="54" t="s">
        <v>79</v>
      </c>
      <c r="B9" s="5" t="s">
        <v>24</v>
      </c>
      <c r="C9" s="7" t="s">
        <v>25</v>
      </c>
      <c r="D9" s="6" t="s">
        <v>100</v>
      </c>
      <c r="E9" s="15">
        <v>1101</v>
      </c>
      <c r="F9" s="21">
        <v>7342</v>
      </c>
      <c r="G9" s="6">
        <v>15</v>
      </c>
      <c r="H9" s="21">
        <f t="shared" si="0"/>
        <v>244.73333333333332</v>
      </c>
      <c r="I9" s="21">
        <f t="shared" ref="I9" si="4">H9*G9</f>
        <v>3671</v>
      </c>
      <c r="J9" s="21">
        <f t="shared" ref="J9" si="5">+I9*0%</f>
        <v>0</v>
      </c>
      <c r="K9" s="21"/>
      <c r="L9" s="21">
        <f t="shared" si="1"/>
        <v>3671</v>
      </c>
      <c r="M9" s="21">
        <v>243</v>
      </c>
      <c r="N9" s="21">
        <f t="shared" si="2"/>
        <v>243</v>
      </c>
      <c r="O9" s="21">
        <f t="shared" si="3"/>
        <v>3428</v>
      </c>
      <c r="P9" s="71"/>
      <c r="Q9" s="71"/>
    </row>
    <row r="10" spans="1:17" x14ac:dyDescent="0.2">
      <c r="A10" s="18" t="s">
        <v>80</v>
      </c>
      <c r="B10" s="11" t="s">
        <v>26</v>
      </c>
      <c r="C10" s="24" t="s">
        <v>25</v>
      </c>
      <c r="D10" s="12" t="s">
        <v>101</v>
      </c>
      <c r="E10" s="17">
        <v>1101</v>
      </c>
      <c r="F10" s="20">
        <v>8296</v>
      </c>
      <c r="G10" s="12">
        <v>15</v>
      </c>
      <c r="H10" s="20">
        <f t="shared" si="0"/>
        <v>276.53333333333336</v>
      </c>
      <c r="I10" s="20">
        <f>H10*G10</f>
        <v>4148</v>
      </c>
      <c r="J10" s="20">
        <f t="shared" ref="J10" si="6">+I10*0%</f>
        <v>0</v>
      </c>
      <c r="K10" s="20"/>
      <c r="L10" s="20">
        <f t="shared" ref="L10" si="7">I10</f>
        <v>4148</v>
      </c>
      <c r="M10" s="20">
        <v>295</v>
      </c>
      <c r="N10" s="20">
        <f t="shared" ref="N10" si="8">M10</f>
        <v>295</v>
      </c>
      <c r="O10" s="20">
        <f t="shared" si="3"/>
        <v>3853</v>
      </c>
      <c r="P10" s="68"/>
      <c r="Q10" s="68"/>
    </row>
    <row r="11" spans="1:17" s="1" customFormat="1" x14ac:dyDescent="0.2">
      <c r="A11" s="54" t="s">
        <v>81</v>
      </c>
      <c r="B11" s="5" t="s">
        <v>27</v>
      </c>
      <c r="C11" s="7" t="s">
        <v>22</v>
      </c>
      <c r="D11" s="6" t="s">
        <v>102</v>
      </c>
      <c r="E11" s="15">
        <v>1101</v>
      </c>
      <c r="F11" s="21">
        <v>8296</v>
      </c>
      <c r="G11" s="6">
        <v>15</v>
      </c>
      <c r="H11" s="21">
        <f t="shared" ref="H11" si="9">F11/30</f>
        <v>276.53333333333336</v>
      </c>
      <c r="I11" s="21">
        <f>H11*G11</f>
        <v>4148</v>
      </c>
      <c r="J11" s="21">
        <f t="shared" ref="J11:J12" si="10">+I11*0%</f>
        <v>0</v>
      </c>
      <c r="K11" s="21"/>
      <c r="L11" s="21">
        <f t="shared" ref="L11" si="11">I11</f>
        <v>4148</v>
      </c>
      <c r="M11" s="21">
        <v>295</v>
      </c>
      <c r="N11" s="21">
        <f t="shared" ref="N11:N12" si="12">M11</f>
        <v>295</v>
      </c>
      <c r="O11" s="21">
        <f t="shared" ref="O11:O12" si="13">+L11-N11</f>
        <v>3853</v>
      </c>
      <c r="P11" s="71"/>
      <c r="Q11" s="71"/>
    </row>
    <row r="12" spans="1:17" x14ac:dyDescent="0.2">
      <c r="A12" s="18" t="s">
        <v>82</v>
      </c>
      <c r="B12" s="11" t="s">
        <v>28</v>
      </c>
      <c r="C12" s="24" t="s">
        <v>29</v>
      </c>
      <c r="D12" s="12" t="s">
        <v>103</v>
      </c>
      <c r="E12" s="17">
        <v>1101</v>
      </c>
      <c r="F12" s="20">
        <v>6224</v>
      </c>
      <c r="G12" s="12">
        <v>15</v>
      </c>
      <c r="H12" s="20">
        <f>F12/30</f>
        <v>207.46666666666667</v>
      </c>
      <c r="I12" s="20">
        <f>H12*G12</f>
        <v>3112</v>
      </c>
      <c r="J12" s="20">
        <f t="shared" si="10"/>
        <v>0</v>
      </c>
      <c r="K12" s="20"/>
      <c r="L12" s="20">
        <f>I12</f>
        <v>3112</v>
      </c>
      <c r="M12" s="37">
        <v>58</v>
      </c>
      <c r="N12" s="37">
        <f t="shared" si="12"/>
        <v>58</v>
      </c>
      <c r="O12" s="20">
        <f t="shared" si="13"/>
        <v>3054</v>
      </c>
      <c r="P12" s="89"/>
      <c r="Q12" s="89"/>
    </row>
    <row r="13" spans="1:17" s="1" customFormat="1" x14ac:dyDescent="0.2">
      <c r="A13" s="54" t="s">
        <v>85</v>
      </c>
      <c r="B13" s="5" t="s">
        <v>107</v>
      </c>
      <c r="C13" s="7" t="s">
        <v>22</v>
      </c>
      <c r="D13" s="6" t="s">
        <v>108</v>
      </c>
      <c r="E13" s="15">
        <v>1001</v>
      </c>
      <c r="F13" s="21">
        <v>8296</v>
      </c>
      <c r="G13" s="6">
        <v>15</v>
      </c>
      <c r="H13" s="21">
        <f t="shared" ref="H13" si="14">F13/30</f>
        <v>276.53333333333336</v>
      </c>
      <c r="I13" s="21">
        <f>H13*G13</f>
        <v>4148</v>
      </c>
      <c r="J13" s="21">
        <f t="shared" ref="J13" si="15">+I13*0%</f>
        <v>0</v>
      </c>
      <c r="K13" s="21"/>
      <c r="L13" s="21">
        <f t="shared" ref="L13" si="16">I13</f>
        <v>4148</v>
      </c>
      <c r="M13" s="21">
        <v>295</v>
      </c>
      <c r="N13" s="21">
        <f t="shared" ref="N13" si="17">M13</f>
        <v>295</v>
      </c>
      <c r="O13" s="21">
        <f t="shared" ref="O13" si="18">+L13-N13</f>
        <v>3853</v>
      </c>
      <c r="P13" s="69"/>
      <c r="Q13" s="69"/>
    </row>
    <row r="14" spans="1:17" x14ac:dyDescent="0.2">
      <c r="A14" s="16"/>
      <c r="B14" s="16"/>
      <c r="C14" s="16"/>
      <c r="D14" s="16"/>
      <c r="E14" s="16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x14ac:dyDescent="0.2">
      <c r="C15" s="25" t="s">
        <v>71</v>
      </c>
      <c r="D15" s="9"/>
      <c r="E15" s="8"/>
      <c r="F15" s="38">
        <f>SUM(F8:F14)</f>
        <v>46894</v>
      </c>
      <c r="G15" s="38"/>
      <c r="H15" s="38">
        <f>SUM(H8:H14)</f>
        <v>1563.1333333333332</v>
      </c>
      <c r="I15" s="38">
        <f>SUM(I8:I14)</f>
        <v>23447</v>
      </c>
      <c r="J15" s="38">
        <f t="shared" ref="J15:N15" si="19">SUM(J8:J14)</f>
        <v>0</v>
      </c>
      <c r="K15" s="38">
        <f t="shared" si="19"/>
        <v>0</v>
      </c>
      <c r="L15" s="38">
        <f t="shared" si="19"/>
        <v>23447</v>
      </c>
      <c r="M15" s="38">
        <f t="shared" si="19"/>
        <v>1489</v>
      </c>
      <c r="N15" s="38">
        <f t="shared" si="19"/>
        <v>1489</v>
      </c>
      <c r="O15" s="38">
        <f>SUM(O8:O14)</f>
        <v>21958</v>
      </c>
    </row>
    <row r="16" spans="1:17" ht="18.75" customHeight="1" x14ac:dyDescent="0.2"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3:15" x14ac:dyDescent="0.2">
      <c r="C17" s="46"/>
      <c r="D17" s="47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3:15" x14ac:dyDescent="0.2"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DIF 01!Área_de_impresión</vt:lpstr>
      <vt:lpstr>DIF 02!Área_de_impresión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Oficialia</cp:lastModifiedBy>
  <cp:lastPrinted>2023-04-14T16:41:20Z</cp:lastPrinted>
  <dcterms:created xsi:type="dcterms:W3CDTF">2021-09-06T14:36:30Z</dcterms:created>
  <dcterms:modified xsi:type="dcterms:W3CDTF">2023-04-14T16:58:09Z</dcterms:modified>
</cp:coreProperties>
</file>