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/>
  <mc:AlternateContent xmlns:mc="http://schemas.openxmlformats.org/markup-compatibility/2006">
    <mc:Choice Requires="x15">
      <x15ac:absPath xmlns:x15ac="http://schemas.microsoft.com/office/spreadsheetml/2010/11/ac" url="C:\Users\Oficialia\Desktop\"/>
    </mc:Choice>
  </mc:AlternateContent>
  <xr:revisionPtr revIDLastSave="0" documentId="8_{08DEDFBC-A3A4-2B49-B73D-9412917573B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DIF 01" sheetId="2" r:id="rId1"/>
    <sheet name="DIF 02" sheetId="3" r:id="rId2"/>
  </sheets>
  <definedNames>
    <definedName name="_xlnm.Print_Area" localSheetId="0">'DIF 01'!$A$1:$Q$33</definedName>
    <definedName name="_xlnm.Print_Area" localSheetId="1">'DIF 02'!$A$1:$Q$24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2" l="1"/>
  <c r="I22" i="2"/>
  <c r="F15" i="3"/>
  <c r="M25" i="2"/>
  <c r="N23" i="2"/>
  <c r="H23" i="2"/>
  <c r="I23" i="2"/>
  <c r="L23" i="2"/>
  <c r="O23" i="2"/>
  <c r="N18" i="2"/>
  <c r="A2" i="3"/>
  <c r="F25" i="2"/>
  <c r="H18" i="2"/>
  <c r="I18" i="2"/>
  <c r="L18" i="2"/>
  <c r="O18" i="2"/>
  <c r="N6" i="2"/>
  <c r="H6" i="2"/>
  <c r="N13" i="3"/>
  <c r="H13" i="3"/>
  <c r="I13" i="3"/>
  <c r="N12" i="3"/>
  <c r="H12" i="3"/>
  <c r="I12" i="3"/>
  <c r="N11" i="3"/>
  <c r="H11" i="3"/>
  <c r="I11" i="3"/>
  <c r="N19" i="2"/>
  <c r="H19" i="2"/>
  <c r="I19" i="2"/>
  <c r="N17" i="2"/>
  <c r="H17" i="2"/>
  <c r="N16" i="2"/>
  <c r="H16" i="2"/>
  <c r="I16" i="2"/>
  <c r="N12" i="2"/>
  <c r="H12" i="2"/>
  <c r="I12" i="2"/>
  <c r="I6" i="2"/>
  <c r="I17" i="2"/>
  <c r="J17" i="2"/>
  <c r="L17" i="2"/>
  <c r="O17" i="2"/>
  <c r="L6" i="2"/>
  <c r="O6" i="2"/>
  <c r="L13" i="3"/>
  <c r="O13" i="3"/>
  <c r="J13" i="3"/>
  <c r="L12" i="3"/>
  <c r="O12" i="3"/>
  <c r="J12" i="3"/>
  <c r="J11" i="3"/>
  <c r="L11" i="3"/>
  <c r="O11" i="3"/>
  <c r="J19" i="2"/>
  <c r="L19" i="2"/>
  <c r="O19" i="2"/>
  <c r="J16" i="2"/>
  <c r="L16" i="2"/>
  <c r="O16" i="2"/>
  <c r="J12" i="2"/>
  <c r="L12" i="2"/>
  <c r="O12" i="2"/>
  <c r="H10" i="2"/>
  <c r="I10" i="2"/>
  <c r="N13" i="2"/>
  <c r="H13" i="2"/>
  <c r="I13" i="2"/>
  <c r="J13" i="2"/>
  <c r="L13" i="2"/>
  <c r="O13" i="2"/>
  <c r="N22" i="2"/>
  <c r="N21" i="2"/>
  <c r="H21" i="2"/>
  <c r="I21" i="2"/>
  <c r="N20" i="2"/>
  <c r="H20" i="2"/>
  <c r="I20" i="2"/>
  <c r="L22" i="2"/>
  <c r="O22" i="2"/>
  <c r="L21" i="2"/>
  <c r="O21" i="2"/>
  <c r="L20" i="2"/>
  <c r="O20" i="2"/>
  <c r="H7" i="2"/>
  <c r="I7" i="2"/>
  <c r="J7" i="2"/>
  <c r="L7" i="2"/>
  <c r="N7" i="2"/>
  <c r="O7" i="2"/>
  <c r="H8" i="2"/>
  <c r="I8" i="2"/>
  <c r="J8" i="2"/>
  <c r="L8" i="2"/>
  <c r="N8" i="2"/>
  <c r="O8" i="2"/>
  <c r="H9" i="2"/>
  <c r="I9" i="2"/>
  <c r="J9" i="2"/>
  <c r="L9" i="2"/>
  <c r="N9" i="2"/>
  <c r="O9" i="2"/>
  <c r="J10" i="2"/>
  <c r="L10" i="2"/>
  <c r="N10" i="2"/>
  <c r="O10" i="2"/>
  <c r="H11" i="2"/>
  <c r="I11" i="2"/>
  <c r="J11" i="2"/>
  <c r="L11" i="2"/>
  <c r="N11" i="2"/>
  <c r="O11" i="2"/>
  <c r="H14" i="2"/>
  <c r="I14" i="2"/>
  <c r="J14" i="2"/>
  <c r="L14" i="2"/>
  <c r="N14" i="2"/>
  <c r="O14" i="2"/>
  <c r="H15" i="2"/>
  <c r="I15" i="2"/>
  <c r="J15" i="2"/>
  <c r="L15" i="2"/>
  <c r="N15" i="2"/>
  <c r="O15" i="2"/>
  <c r="O25" i="2"/>
  <c r="J21" i="2"/>
  <c r="J20" i="2"/>
  <c r="N10" i="3"/>
  <c r="H10" i="3"/>
  <c r="I10" i="3"/>
  <c r="K15" i="3"/>
  <c r="M15" i="3"/>
  <c r="J10" i="3"/>
  <c r="L10" i="3"/>
  <c r="O10" i="3"/>
  <c r="N9" i="3"/>
  <c r="N8" i="3"/>
  <c r="H9" i="3"/>
  <c r="H8" i="3"/>
  <c r="H25" i="2"/>
  <c r="N25" i="2"/>
  <c r="I8" i="3"/>
  <c r="H15" i="3"/>
  <c r="I9" i="3"/>
  <c r="L9" i="3"/>
  <c r="N15" i="3"/>
  <c r="A1" i="3"/>
  <c r="J9" i="3"/>
  <c r="K25" i="2"/>
  <c r="I15" i="3"/>
  <c r="I25" i="2"/>
  <c r="O9" i="3"/>
  <c r="L8" i="3"/>
  <c r="L15" i="3"/>
  <c r="J8" i="3"/>
  <c r="L25" i="2"/>
  <c r="O8" i="3"/>
  <c r="O15" i="3"/>
  <c r="J15" i="3"/>
  <c r="J25" i="2"/>
</calcChain>
</file>

<file path=xl/sharedStrings.xml><?xml version="1.0" encoding="utf-8"?>
<sst xmlns="http://schemas.openxmlformats.org/spreadsheetml/2006/main" count="142" uniqueCount="114">
  <si>
    <t>NO. EMPLEADO</t>
  </si>
  <si>
    <t>NOMBRE</t>
  </si>
  <si>
    <t>NOMBRAMIENTO</t>
  </si>
  <si>
    <t>CLAVE</t>
  </si>
  <si>
    <t>SUELDO MENSUAL</t>
  </si>
  <si>
    <t>DIAS</t>
  </si>
  <si>
    <t>SUELDO</t>
  </si>
  <si>
    <t>A.A</t>
  </si>
  <si>
    <t>HRS</t>
  </si>
  <si>
    <t xml:space="preserve">TOTAL </t>
  </si>
  <si>
    <t>ISR</t>
  </si>
  <si>
    <t>SUMA</t>
  </si>
  <si>
    <t>PAGADO</t>
  </si>
  <si>
    <t>FIRMA</t>
  </si>
  <si>
    <t>LAB</t>
  </si>
  <si>
    <t>DIARIO</t>
  </si>
  <si>
    <t>EXT</t>
  </si>
  <si>
    <t>PERCEP</t>
  </si>
  <si>
    <t>RET</t>
  </si>
  <si>
    <t>DEDUC</t>
  </si>
  <si>
    <t>DIF-16</t>
  </si>
  <si>
    <t>AVILA GOMEZ VERONICA ANAI</t>
  </si>
  <si>
    <t>MAESTRA CAIC</t>
  </si>
  <si>
    <t>DIF-17</t>
  </si>
  <si>
    <t>MEJIA ALVARADO MAGDALENA</t>
  </si>
  <si>
    <t>AUXILIAR CAIC</t>
  </si>
  <si>
    <t>DIF-18</t>
  </si>
  <si>
    <t>AYALA HERNANDEZ  BELEN GETHSEMANI</t>
  </si>
  <si>
    <t xml:space="preserve">SENCION CASTAÑEDA CARLA </t>
  </si>
  <si>
    <t>ACOSTA CEJA BLANCA ARACELI</t>
  </si>
  <si>
    <t>INTENDENCIA CAIC</t>
  </si>
  <si>
    <t>RODRIGUEZ VILLEGAS NADIA SORINA</t>
  </si>
  <si>
    <t>INTENDENCIA DIF</t>
  </si>
  <si>
    <t>DIRECTORA GENERAL</t>
  </si>
  <si>
    <t>DIF-01</t>
  </si>
  <si>
    <t>DIF-02</t>
  </si>
  <si>
    <t>GONZALEZ RODRIGUEZ LUCIA DEL ROSARIO</t>
  </si>
  <si>
    <t>ENC. COCINERA</t>
  </si>
  <si>
    <t>DIF-03</t>
  </si>
  <si>
    <t>MONTEON AGUIRRE DULCE ALEJANDRA</t>
  </si>
  <si>
    <t>FISIOTERAPEUTA</t>
  </si>
  <si>
    <t>DIF-04</t>
  </si>
  <si>
    <t>DIF-05</t>
  </si>
  <si>
    <t>GAYTAN AVALOS MA DEL ROSARIO</t>
  </si>
  <si>
    <t>MTR DE LA 3RA  EDAD</t>
  </si>
  <si>
    <t>DIF-06</t>
  </si>
  <si>
    <t>ACOSTA MENDOZA GUSTAVO DE JESUS</t>
  </si>
  <si>
    <t>DIF-07</t>
  </si>
  <si>
    <t>DURAN VIZCARRA PATRICIA</t>
  </si>
  <si>
    <t>PROMOTORA AUX</t>
  </si>
  <si>
    <t>DIF-08</t>
  </si>
  <si>
    <t>MARTINEZ MOLINA YOSELIN JAQUELINE</t>
  </si>
  <si>
    <t>PROMOTORA AUX.</t>
  </si>
  <si>
    <t>DIF-09</t>
  </si>
  <si>
    <t>ANDRADE ROBLES HERMINIA SELENE</t>
  </si>
  <si>
    <t>TRABAJADORA SOCIAL</t>
  </si>
  <si>
    <t>DIF-10</t>
  </si>
  <si>
    <t>RODRIGUEZ PALOMINO  YAJAIRA ALEJANDRA</t>
  </si>
  <si>
    <t>PSICOLOGA</t>
  </si>
  <si>
    <t>DIF-11</t>
  </si>
  <si>
    <t>CUENCA LANDEROS EDUARDO</t>
  </si>
  <si>
    <t>CHOFER</t>
  </si>
  <si>
    <t>DIF-12</t>
  </si>
  <si>
    <t>GARCIA JIMENEZ MARIA DEL CARMEN</t>
  </si>
  <si>
    <t>PROMOTORA AUXILIAR</t>
  </si>
  <si>
    <t>DIF-13</t>
  </si>
  <si>
    <t>GONZALEZ MARISCAL MARCELA</t>
  </si>
  <si>
    <t>DIF-14</t>
  </si>
  <si>
    <t xml:space="preserve"> ARRIOLA MENDOZA YGNACIO</t>
  </si>
  <si>
    <t>AUXILIAR REPARTIDOR</t>
  </si>
  <si>
    <t>DIF-15</t>
  </si>
  <si>
    <t xml:space="preserve">CUENCA PALMILLAS MARIA DEL REFUGIO </t>
  </si>
  <si>
    <t>COCINERA</t>
  </si>
  <si>
    <t>SISTEMA PARA EL DESARROLLO INTEGRAL DE LA FAMILIA DEL MUNICIPIO DE VILLA CORONA, JALISCO</t>
  </si>
  <si>
    <t>TOTALES</t>
  </si>
  <si>
    <t xml:space="preserve">ORTIZ MALDONADO CAROLINA LIZBETH </t>
  </si>
  <si>
    <t>RFC</t>
  </si>
  <si>
    <t>OIMC750112UG5</t>
  </si>
  <si>
    <t xml:space="preserve"> MONTELONGO MARTINEZ MARICELA</t>
  </si>
  <si>
    <t xml:space="preserve">INTENDENTE </t>
  </si>
  <si>
    <t>CAIC</t>
  </si>
  <si>
    <t>DIF-CAIC-001</t>
  </si>
  <si>
    <t>DIF-CAIC-002</t>
  </si>
  <si>
    <t>DIF-CAIC-003</t>
  </si>
  <si>
    <t>DIF-CAIC-004</t>
  </si>
  <si>
    <t>DIF-CAIC-005</t>
  </si>
  <si>
    <t>RODRIGUEZ ORTA YESICA</t>
  </si>
  <si>
    <t>COORDINADORA DELEGACIO</t>
  </si>
  <si>
    <t>DIF-CAIC-006</t>
  </si>
  <si>
    <t>GORL860820AK2</t>
  </si>
  <si>
    <t>MOAD910616TM8</t>
  </si>
  <si>
    <t>AOMG910107DU0</t>
  </si>
  <si>
    <t>DUVP800626CJ6</t>
  </si>
  <si>
    <t>MAMY931208B7A</t>
  </si>
  <si>
    <t>AARH930303JD0</t>
  </si>
  <si>
    <t>ROPY901108BX2</t>
  </si>
  <si>
    <t>CULE961103BV5</t>
  </si>
  <si>
    <t>GAJC830524GJ7</t>
  </si>
  <si>
    <t>GOMM8501314E8</t>
  </si>
  <si>
    <t>CUPR730704PZ8</t>
  </si>
  <si>
    <t>ROVN771210JQ7</t>
  </si>
  <si>
    <t>MOMM740928683</t>
  </si>
  <si>
    <t>ROOY840624GX2</t>
  </si>
  <si>
    <t>AIGV841201352</t>
  </si>
  <si>
    <t>MEAM731218LX9</t>
  </si>
  <si>
    <t>AAHB930814RC7</t>
  </si>
  <si>
    <t>SECC780719CW2</t>
  </si>
  <si>
    <t>AOCB871025DM4</t>
  </si>
  <si>
    <t>S.P</t>
  </si>
  <si>
    <t xml:space="preserve">AUXILIAR DE COCINA </t>
  </si>
  <si>
    <t xml:space="preserve">HERNANDEZ ZUÑIGA JESSICA YADIRA </t>
  </si>
  <si>
    <t xml:space="preserve">MORALES SANDOVAL FABIOLA DEL SOCORRO </t>
  </si>
  <si>
    <t>MOSF010507MJCRNBA3</t>
  </si>
  <si>
    <t>NOMINA QUINCENAL DEL 01 AL 15 DE ENERO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</si>
</sst>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_-[$$-80A]* #,##0.00_-;\-[$$-80A]* #,##0.00_-;_-[$$-80A]* &quot;-&quot;??_-;_-@_-"/>
    <numFmt numFmtId="166" formatCode="0_ ;\-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1EDF7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2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166" fontId="0" fillId="4" borderId="0" xfId="0" applyNumberFormat="1" applyFill="1" applyAlignment="1">
      <alignment horizontal="right"/>
    </xf>
    <xf numFmtId="165" fontId="8" fillId="4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4" fillId="5" borderId="0" xfId="0" applyFont="1" applyFill="1"/>
    <xf numFmtId="0" fontId="5" fillId="5" borderId="0" xfId="0" applyFont="1" applyFill="1" applyAlignment="1">
      <alignment horizontal="center"/>
    </xf>
    <xf numFmtId="0" fontId="9" fillId="5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0" borderId="0" xfId="0" applyFont="1"/>
    <xf numFmtId="0" fontId="4" fillId="5" borderId="0" xfId="0" applyFont="1" applyFill="1" applyAlignment="1">
      <alignment horizontal="center"/>
    </xf>
    <xf numFmtId="0" fontId="10" fillId="5" borderId="0" xfId="0" applyFont="1" applyFill="1" applyAlignment="1">
      <alignment horizontal="center"/>
    </xf>
    <xf numFmtId="164" fontId="2" fillId="2" borderId="0" xfId="0" applyNumberFormat="1" applyFont="1" applyFill="1" applyAlignment="1">
      <alignment horizontal="center" vertical="center" wrapText="1"/>
    </xf>
    <xf numFmtId="164" fontId="5" fillId="5" borderId="0" xfId="0" applyNumberFormat="1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164" fontId="5" fillId="0" borderId="0" xfId="0" applyNumberFormat="1" applyFont="1"/>
    <xf numFmtId="164" fontId="0" fillId="0" borderId="0" xfId="0" applyNumberFormat="1"/>
    <xf numFmtId="0" fontId="5" fillId="5" borderId="0" xfId="0" applyFont="1" applyFill="1" applyAlignment="1">
      <alignment horizontal="left"/>
    </xf>
    <xf numFmtId="165" fontId="8" fillId="4" borderId="0" xfId="0" applyNumberFormat="1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0" fontId="4" fillId="5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164" fontId="2" fillId="3" borderId="2" xfId="0" applyNumberFormat="1" applyFont="1" applyFill="1" applyBorder="1" applyAlignment="1">
      <alignment horizontal="center"/>
    </xf>
    <xf numFmtId="164" fontId="2" fillId="3" borderId="3" xfId="0" applyNumberFormat="1" applyFont="1" applyFill="1" applyBorder="1" applyAlignment="1">
      <alignment horizontal="center"/>
    </xf>
    <xf numFmtId="164" fontId="2" fillId="3" borderId="5" xfId="0" applyNumberFormat="1" applyFont="1" applyFill="1" applyBorder="1" applyAlignment="1">
      <alignment horizontal="center"/>
    </xf>
    <xf numFmtId="164" fontId="2" fillId="3" borderId="6" xfId="0" applyNumberFormat="1" applyFont="1" applyFill="1" applyBorder="1" applyAlignment="1">
      <alignment horizontal="center"/>
    </xf>
    <xf numFmtId="164" fontId="2" fillId="2" borderId="0" xfId="1" applyFont="1" applyFill="1" applyBorder="1" applyAlignment="1">
      <alignment horizontal="center" vertical="center" wrapText="1"/>
    </xf>
    <xf numFmtId="164" fontId="2" fillId="2" borderId="0" xfId="0" applyNumberFormat="1" applyFont="1" applyFill="1" applyAlignment="1">
      <alignment horizontal="center"/>
    </xf>
    <xf numFmtId="164" fontId="4" fillId="2" borderId="0" xfId="0" applyNumberFormat="1" applyFont="1" applyFill="1" applyAlignment="1">
      <alignment horizontal="center"/>
    </xf>
    <xf numFmtId="164" fontId="4" fillId="5" borderId="0" xfId="0" applyNumberFormat="1" applyFont="1" applyFill="1" applyAlignment="1">
      <alignment horizontal="center"/>
    </xf>
    <xf numFmtId="164" fontId="8" fillId="4" borderId="0" xfId="1" applyFont="1" applyFill="1" applyBorder="1" applyAlignment="1">
      <alignment horizontal="right"/>
    </xf>
    <xf numFmtId="164" fontId="2" fillId="3" borderId="3" xfId="0" applyNumberFormat="1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164" fontId="2" fillId="3" borderId="6" xfId="0" applyNumberFormat="1" applyFont="1" applyFill="1" applyBorder="1" applyAlignment="1">
      <alignment horizontal="center" vertical="center"/>
    </xf>
    <xf numFmtId="164" fontId="2" fillId="3" borderId="5" xfId="0" applyNumberFormat="1" applyFont="1" applyFill="1" applyBorder="1" applyAlignment="1">
      <alignment horizontal="center" vertical="center"/>
    </xf>
    <xf numFmtId="164" fontId="0" fillId="2" borderId="0" xfId="0" applyNumberFormat="1" applyFill="1"/>
    <xf numFmtId="164" fontId="0" fillId="2" borderId="0" xfId="0" applyNumberFormat="1" applyFill="1" applyAlignment="1">
      <alignment horizontal="center"/>
    </xf>
    <xf numFmtId="164" fontId="0" fillId="0" borderId="0" xfId="0" applyNumberFormat="1" applyAlignment="1">
      <alignment horizontal="center"/>
    </xf>
    <xf numFmtId="165" fontId="8" fillId="0" borderId="0" xfId="0" applyNumberFormat="1" applyFont="1" applyAlignment="1">
      <alignment horizontal="left"/>
    </xf>
    <xf numFmtId="165" fontId="8" fillId="0" borderId="0" xfId="0" applyNumberFormat="1" applyFont="1" applyAlignment="1">
      <alignment horizontal="center"/>
    </xf>
    <xf numFmtId="166" fontId="0" fillId="0" borderId="0" xfId="0" applyNumberFormat="1" applyAlignment="1">
      <alignment horizontal="right"/>
    </xf>
    <xf numFmtId="164" fontId="8" fillId="0" borderId="0" xfId="1" applyFont="1" applyFill="1" applyBorder="1" applyAlignment="1">
      <alignment horizontal="right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8" fillId="4" borderId="0" xfId="1" applyNumberFormat="1" applyFont="1" applyFill="1" applyBorder="1" applyAlignment="1">
      <alignment horizontal="right"/>
    </xf>
    <xf numFmtId="0" fontId="7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164" fontId="5" fillId="5" borderId="0" xfId="1" applyFont="1" applyFill="1"/>
    <xf numFmtId="164" fontId="5" fillId="5" borderId="0" xfId="1" applyFont="1" applyFill="1" applyAlignment="1">
      <alignment horizontal="center"/>
    </xf>
    <xf numFmtId="164" fontId="5" fillId="2" borderId="0" xfId="1" applyFont="1" applyFill="1" applyAlignment="1">
      <alignment horizontal="center"/>
    </xf>
    <xf numFmtId="164" fontId="4" fillId="2" borderId="0" xfId="1" applyFont="1" applyFill="1" applyAlignment="1">
      <alignment horizontal="center"/>
    </xf>
    <xf numFmtId="164" fontId="4" fillId="5" borderId="0" xfId="1" applyFont="1" applyFill="1" applyAlignment="1">
      <alignment horizontal="center"/>
    </xf>
    <xf numFmtId="164" fontId="5" fillId="5" borderId="0" xfId="1" applyFont="1" applyFill="1" applyAlignment="1">
      <alignment horizontal="right"/>
    </xf>
    <xf numFmtId="164" fontId="5" fillId="2" borderId="0" xfId="1" applyFont="1" applyFill="1" applyAlignment="1">
      <alignment horizontal="right"/>
    </xf>
    <xf numFmtId="0" fontId="5" fillId="5" borderId="8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9" fillId="5" borderId="10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164" fontId="2" fillId="3" borderId="3" xfId="1" applyFont="1" applyFill="1" applyBorder="1" applyAlignment="1">
      <alignment horizontal="center" vertical="center" wrapText="1"/>
    </xf>
    <xf numFmtId="164" fontId="2" fillId="3" borderId="6" xfId="1" applyFont="1" applyFill="1" applyBorder="1" applyAlignment="1">
      <alignment horizontal="center" vertical="center" wrapText="1"/>
    </xf>
    <xf numFmtId="164" fontId="2" fillId="3" borderId="4" xfId="1" applyFont="1" applyFill="1" applyBorder="1" applyAlignment="1">
      <alignment horizontal="center" vertical="center" wrapText="1"/>
    </xf>
    <xf numFmtId="164" fontId="2" fillId="3" borderId="7" xfId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7" fillId="6" borderId="0" xfId="0" applyFont="1" applyFill="1" applyAlignment="1">
      <alignment horizontal="center"/>
    </xf>
    <xf numFmtId="0" fontId="9" fillId="5" borderId="8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E1ED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695326</xdr:colOff>
      <xdr:row>0</xdr:row>
      <xdr:rowOff>123826</xdr:rowOff>
    </xdr:from>
    <xdr:to>
      <xdr:col>17</xdr:col>
      <xdr:colOff>4498</xdr:colOff>
      <xdr:row>1</xdr:row>
      <xdr:rowOff>228600</xdr:rowOff>
    </xdr:to>
    <xdr:sp macro="" textlink="">
      <xdr:nvSpPr>
        <xdr:cNvPr id="2" name="5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334626" y="123826"/>
          <a:ext cx="1290372" cy="3714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r>
            <a:rPr lang="es-MX" sz="1100">
              <a:ln>
                <a:noFill/>
              </a:ln>
            </a:rPr>
            <a:t>PAGINA 1</a:t>
          </a:r>
          <a:r>
            <a:rPr lang="es-MX" sz="1100" baseline="0">
              <a:ln>
                <a:noFill/>
              </a:ln>
            </a:rPr>
            <a:t> </a:t>
          </a:r>
          <a:r>
            <a:rPr lang="es-MX" sz="1100">
              <a:ln>
                <a:noFill/>
              </a:ln>
            </a:rPr>
            <a:t>DE </a:t>
          </a:r>
          <a:r>
            <a:rPr lang="es-MX" sz="1100" baseline="0">
              <a:ln>
                <a:noFill/>
              </a:ln>
            </a:rPr>
            <a:t> 2</a:t>
          </a:r>
          <a:endParaRPr lang="es-MX" sz="1100">
            <a:ln>
              <a:noFill/>
            </a:ln>
          </a:endParaRPr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16</xdr:col>
      <xdr:colOff>817033</xdr:colOff>
      <xdr:row>31</xdr:row>
      <xdr:rowOff>46430</xdr:rowOff>
    </xdr:to>
    <xdr:grpSp>
      <xdr:nvGrpSpPr>
        <xdr:cNvPr id="3" name="Group 1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>
          <a:grpSpLocks/>
        </xdr:cNvGrpSpPr>
      </xdr:nvGrpSpPr>
      <xdr:grpSpPr bwMode="auto">
        <a:xfrm>
          <a:off x="0" y="5748528"/>
          <a:ext cx="13051705" cy="631646"/>
          <a:chOff x="19" y="530"/>
          <a:chExt cx="1123" cy="95"/>
        </a:xfrm>
      </xdr:grpSpPr>
      <xdr:sp macro="" textlink="">
        <xdr:nvSpPr>
          <xdr:cNvPr id="4" name="Text Box 16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11" y="539"/>
            <a:ext cx="331" cy="86"/>
          </a:xfrm>
          <a:prstGeom prst="rect">
            <a:avLst/>
          </a:prstGeom>
          <a:solidFill>
            <a:sysClr val="window" lastClr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______________________________________</a:t>
            </a:r>
          </a:p>
          <a:p>
            <a:pPr algn="ctr" rtl="0"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/>
                <a:cs typeface="Arial"/>
              </a:rPr>
              <a:t>L.C.</a:t>
            </a:r>
            <a:r>
              <a:rPr lang="es-ES" sz="10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JULIA VIRGEN OJEDA</a:t>
            </a:r>
            <a:endParaRPr lang="es-ES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es-ES" sz="1000" b="1" i="0" strike="noStrike">
                <a:solidFill>
                  <a:srgbClr val="000000"/>
                </a:solidFill>
                <a:latin typeface="Arial"/>
                <a:cs typeface="Arial"/>
              </a:rPr>
              <a:t>ENC. DE LA HACIENDA</a:t>
            </a:r>
            <a:r>
              <a:rPr lang="es-ES" sz="10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MUNICIPAL</a:t>
            </a:r>
          </a:p>
          <a:p>
            <a:pPr algn="ctr" rtl="0">
              <a:defRPr sz="1000"/>
            </a:pPr>
            <a:endParaRPr lang="es-ES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es-ES" sz="1000" b="0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5" name="Text Box 17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3" y="542"/>
            <a:ext cx="337" cy="82"/>
          </a:xfrm>
          <a:prstGeom prst="rect">
            <a:avLst/>
          </a:prstGeom>
          <a:solidFill>
            <a:sysClr val="window" lastClr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s-MX" sz="10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______________________________________________</a:t>
            </a:r>
          </a:p>
          <a:p>
            <a:pPr algn="ctr" rtl="0">
              <a:defRPr sz="1000"/>
            </a:pPr>
            <a:r>
              <a:rPr lang="es-MX" sz="1000" b="0" i="0" strike="noStrike">
                <a:solidFill>
                  <a:srgbClr val="000000"/>
                </a:solidFill>
                <a:latin typeface="Arial"/>
                <a:cs typeface="Arial"/>
              </a:rPr>
              <a:t>LIC.</a:t>
            </a:r>
            <a:r>
              <a:rPr lang="es-MX" sz="10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FERNANDO DAREL GUARDADO GONZALEZ</a:t>
            </a:r>
            <a:endParaRPr lang="es-MX" sz="10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SINDICO</a:t>
            </a:r>
          </a:p>
        </xdr:txBody>
      </xdr:sp>
      <xdr:sp macro="" textlink="">
        <xdr:nvSpPr>
          <xdr:cNvPr id="6" name="Text Box 18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" y="530"/>
            <a:ext cx="308" cy="95"/>
          </a:xfrm>
          <a:prstGeom prst="rect">
            <a:avLst/>
          </a:prstGeom>
          <a:solidFill>
            <a:sysClr val="window" lastClr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s-MX" sz="10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____________________________________</a:t>
            </a:r>
          </a:p>
          <a:p>
            <a:pPr algn="ctr" rtl="0">
              <a:defRPr sz="1000"/>
            </a:pPr>
            <a:r>
              <a:rPr lang="es-MX" sz="1000" b="0" i="0" strike="noStrike">
                <a:solidFill>
                  <a:srgbClr val="000000"/>
                </a:solidFill>
                <a:latin typeface="Arial"/>
                <a:cs typeface="Arial"/>
              </a:rPr>
              <a:t>ING.</a:t>
            </a:r>
            <a:r>
              <a:rPr lang="es-MX" sz="10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ARMANDO SENCION GUZMAN</a:t>
            </a:r>
            <a:endParaRPr lang="es-MX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PRESIDENTE MUNICIPAL 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38100</xdr:colOff>
      <xdr:row>0</xdr:row>
      <xdr:rowOff>228600</xdr:rowOff>
    </xdr:from>
    <xdr:to>
      <xdr:col>16</xdr:col>
      <xdr:colOff>1204647</xdr:colOff>
      <xdr:row>1</xdr:row>
      <xdr:rowOff>219075</xdr:rowOff>
    </xdr:to>
    <xdr:sp macro="" textlink="">
      <xdr:nvSpPr>
        <xdr:cNvPr id="10" name="5 CuadroTexto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10496550" y="228600"/>
          <a:ext cx="1166547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r>
            <a:rPr lang="es-MX" sz="1100">
              <a:ln>
                <a:noFill/>
              </a:ln>
            </a:rPr>
            <a:t>PAGINA 2 DE 2</a:t>
          </a:r>
          <a:r>
            <a:rPr lang="es-MX" sz="1100" baseline="0">
              <a:ln>
                <a:noFill/>
              </a:ln>
            </a:rPr>
            <a:t> </a:t>
          </a:r>
          <a:endParaRPr lang="es-MX" sz="1100">
            <a:ln>
              <a:noFill/>
            </a:ln>
          </a:endParaRPr>
        </a:p>
      </xdr:txBody>
    </xdr:sp>
    <xdr:clientData/>
  </xdr:twoCellAnchor>
  <xdr:twoCellAnchor>
    <xdr:from>
      <xdr:col>0</xdr:col>
      <xdr:colOff>0</xdr:colOff>
      <xdr:row>19</xdr:row>
      <xdr:rowOff>0</xdr:rowOff>
    </xdr:from>
    <xdr:to>
      <xdr:col>16</xdr:col>
      <xdr:colOff>702733</xdr:colOff>
      <xdr:row>22</xdr:row>
      <xdr:rowOff>46430</xdr:rowOff>
    </xdr:to>
    <xdr:grpSp>
      <xdr:nvGrpSpPr>
        <xdr:cNvPr id="3" name="Group 1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>
          <a:grpSpLocks/>
        </xdr:cNvGrpSpPr>
      </xdr:nvGrpSpPr>
      <xdr:grpSpPr bwMode="auto">
        <a:xfrm>
          <a:off x="0" y="3924300"/>
          <a:ext cx="11332633" cy="617930"/>
          <a:chOff x="19" y="530"/>
          <a:chExt cx="1123" cy="95"/>
        </a:xfrm>
      </xdr:grpSpPr>
      <xdr:sp macro="" textlink="">
        <xdr:nvSpPr>
          <xdr:cNvPr id="4" name="Text Box 16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11" y="539"/>
            <a:ext cx="331" cy="86"/>
          </a:xfrm>
          <a:prstGeom prst="rect">
            <a:avLst/>
          </a:prstGeom>
          <a:solidFill>
            <a:sysClr val="window" lastClr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______________________________________</a:t>
            </a:r>
          </a:p>
          <a:p>
            <a:pPr algn="ctr" rtl="0"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/>
                <a:cs typeface="Arial"/>
              </a:rPr>
              <a:t>L.C.</a:t>
            </a:r>
            <a:r>
              <a:rPr lang="es-ES" sz="10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JULIA VIRGEN OJEDA</a:t>
            </a:r>
            <a:endParaRPr lang="es-ES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es-ES" sz="1000" b="1" i="0" strike="noStrike">
                <a:solidFill>
                  <a:srgbClr val="000000"/>
                </a:solidFill>
                <a:latin typeface="Arial"/>
                <a:cs typeface="Arial"/>
              </a:rPr>
              <a:t>ENC. DE LA HACIENDA</a:t>
            </a:r>
            <a:r>
              <a:rPr lang="es-ES" sz="10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MUNICIPAL</a:t>
            </a:r>
          </a:p>
          <a:p>
            <a:pPr algn="ctr" rtl="0">
              <a:defRPr sz="1000"/>
            </a:pPr>
            <a:endParaRPr lang="es-ES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es-ES" sz="1000" b="0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5" name="Text Box 17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3" y="542"/>
            <a:ext cx="338" cy="82"/>
          </a:xfrm>
          <a:prstGeom prst="rect">
            <a:avLst/>
          </a:prstGeom>
          <a:solidFill>
            <a:sysClr val="window" lastClr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s-MX" sz="10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______________________________________________</a:t>
            </a:r>
          </a:p>
          <a:p>
            <a:pPr algn="ctr" rtl="0">
              <a:defRPr sz="1000"/>
            </a:pPr>
            <a:r>
              <a:rPr lang="es-MX" sz="1000" b="0" i="0" strike="noStrike">
                <a:solidFill>
                  <a:srgbClr val="000000"/>
                </a:solidFill>
                <a:latin typeface="Arial"/>
                <a:cs typeface="Arial"/>
              </a:rPr>
              <a:t>LIC.</a:t>
            </a:r>
            <a:r>
              <a:rPr lang="es-MX" sz="10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FERNANDO DAREL GUARDADO GONZALEZ</a:t>
            </a:r>
            <a:endParaRPr lang="es-MX" sz="10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SINDICO</a:t>
            </a:r>
          </a:p>
        </xdr:txBody>
      </xdr:sp>
      <xdr:sp macro="" textlink="">
        <xdr:nvSpPr>
          <xdr:cNvPr id="6" name="Text Box 18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" y="530"/>
            <a:ext cx="308" cy="95"/>
          </a:xfrm>
          <a:prstGeom prst="rect">
            <a:avLst/>
          </a:prstGeom>
          <a:solidFill>
            <a:sysClr val="window" lastClr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s-MX" sz="10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____________________________________</a:t>
            </a:r>
          </a:p>
          <a:p>
            <a:pPr algn="ctr" rtl="0">
              <a:defRPr sz="1000"/>
            </a:pPr>
            <a:r>
              <a:rPr lang="es-MX" sz="1000" b="0" i="0" strike="noStrike">
                <a:solidFill>
                  <a:srgbClr val="000000"/>
                </a:solidFill>
                <a:latin typeface="Arial"/>
                <a:cs typeface="Arial"/>
              </a:rPr>
              <a:t>ING.</a:t>
            </a:r>
            <a:r>
              <a:rPr lang="es-MX" sz="10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ARMANDO SENCION GUZMAN</a:t>
            </a:r>
            <a:endParaRPr lang="es-MX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PRESIDENTE MUNICIPAL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0"/>
  <sheetViews>
    <sheetView showGridLines="0" tabSelected="1" zoomScaleNormal="100" workbookViewId="0">
      <selection sqref="A1:Q33"/>
    </sheetView>
  </sheetViews>
  <sheetFormatPr defaultColWidth="10.76171875" defaultRowHeight="15" x14ac:dyDescent="0.2"/>
  <cols>
    <col min="2" max="2" width="29.7265625" style="27" customWidth="1"/>
    <col min="3" max="3" width="20.17578125" style="27" customWidth="1"/>
    <col min="4" max="4" width="13.5859375" style="10" bestFit="1" customWidth="1"/>
    <col min="5" max="5" width="9.28125" customWidth="1"/>
    <col min="6" max="6" width="17.890625" style="23" hidden="1" customWidth="1"/>
    <col min="7" max="7" width="7.93359375" customWidth="1"/>
    <col min="8" max="8" width="11.56640625" style="23" hidden="1" customWidth="1"/>
    <col min="9" max="9" width="12.64453125" style="23" bestFit="1" customWidth="1"/>
    <col min="10" max="10" width="9.14453125" style="23" customWidth="1"/>
    <col min="11" max="11" width="6.05078125" style="23" hidden="1" customWidth="1"/>
    <col min="12" max="12" width="12.64453125" style="23" bestFit="1" customWidth="1"/>
    <col min="13" max="14" width="11.56640625" style="23" bestFit="1" customWidth="1"/>
    <col min="15" max="15" width="12.64453125" style="23" bestFit="1" customWidth="1"/>
    <col min="17" max="17" width="18.29296875" customWidth="1"/>
  </cols>
  <sheetData>
    <row r="1" spans="1:17" ht="21" x14ac:dyDescent="0.3">
      <c r="A1" s="68" t="s">
        <v>73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</row>
    <row r="2" spans="1:17" ht="21" x14ac:dyDescent="0.3">
      <c r="A2" s="68" t="s">
        <v>113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x14ac:dyDescent="0.2">
      <c r="A3" s="69" t="s">
        <v>0</v>
      </c>
      <c r="B3" s="70" t="s">
        <v>1</v>
      </c>
      <c r="C3" s="70" t="s">
        <v>2</v>
      </c>
      <c r="D3" s="70" t="s">
        <v>76</v>
      </c>
      <c r="E3" s="70" t="s">
        <v>3</v>
      </c>
      <c r="F3" s="72" t="s">
        <v>4</v>
      </c>
      <c r="G3" s="50" t="s">
        <v>5</v>
      </c>
      <c r="H3" s="39" t="s">
        <v>6</v>
      </c>
      <c r="I3" s="72" t="s">
        <v>6</v>
      </c>
      <c r="J3" s="74" t="s">
        <v>108</v>
      </c>
      <c r="K3" s="40" t="s">
        <v>8</v>
      </c>
      <c r="L3" s="39" t="s">
        <v>9</v>
      </c>
      <c r="M3" s="39" t="s">
        <v>10</v>
      </c>
      <c r="N3" s="39" t="s">
        <v>11</v>
      </c>
      <c r="O3" s="76" t="s">
        <v>12</v>
      </c>
      <c r="P3" s="69" t="s">
        <v>13</v>
      </c>
      <c r="Q3" s="69"/>
    </row>
    <row r="4" spans="1:17" x14ac:dyDescent="0.2">
      <c r="A4" s="69"/>
      <c r="B4" s="71"/>
      <c r="C4" s="71"/>
      <c r="D4" s="71"/>
      <c r="E4" s="71"/>
      <c r="F4" s="73"/>
      <c r="G4" s="51" t="s">
        <v>14</v>
      </c>
      <c r="H4" s="41" t="s">
        <v>15</v>
      </c>
      <c r="I4" s="73"/>
      <c r="J4" s="75"/>
      <c r="K4" s="42" t="s">
        <v>16</v>
      </c>
      <c r="L4" s="41" t="s">
        <v>17</v>
      </c>
      <c r="M4" s="41" t="s">
        <v>18</v>
      </c>
      <c r="N4" s="41" t="s">
        <v>19</v>
      </c>
      <c r="O4" s="77"/>
      <c r="P4" s="69"/>
      <c r="Q4" s="69"/>
    </row>
    <row r="5" spans="1:17" x14ac:dyDescent="0.2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7" s="1" customFormat="1" x14ac:dyDescent="0.2">
      <c r="A6" s="13" t="s">
        <v>34</v>
      </c>
      <c r="B6" s="28" t="s">
        <v>75</v>
      </c>
      <c r="C6" s="24" t="s">
        <v>33</v>
      </c>
      <c r="D6" s="12" t="s">
        <v>77</v>
      </c>
      <c r="E6" s="17">
        <v>1101</v>
      </c>
      <c r="F6" s="55">
        <v>15442</v>
      </c>
      <c r="G6" s="56">
        <v>15</v>
      </c>
      <c r="H6" s="55">
        <f>+F6/30</f>
        <v>514.73333333333335</v>
      </c>
      <c r="I6" s="55">
        <f>+G6*H6</f>
        <v>7721</v>
      </c>
      <c r="J6" s="55">
        <v>0</v>
      </c>
      <c r="K6" s="55">
        <v>0</v>
      </c>
      <c r="L6" s="55">
        <f>+I6+J6+K6</f>
        <v>7721</v>
      </c>
      <c r="M6" s="55">
        <v>826</v>
      </c>
      <c r="N6" s="55">
        <f>+M6</f>
        <v>826</v>
      </c>
      <c r="O6" s="55">
        <f>+L6-N6</f>
        <v>6895</v>
      </c>
      <c r="P6" s="62"/>
      <c r="Q6" s="62"/>
    </row>
    <row r="7" spans="1:17" s="1" customFormat="1" x14ac:dyDescent="0.2">
      <c r="A7" s="14" t="s">
        <v>35</v>
      </c>
      <c r="B7" s="29" t="s">
        <v>36</v>
      </c>
      <c r="C7" s="7" t="s">
        <v>37</v>
      </c>
      <c r="D7" s="6" t="s">
        <v>89</v>
      </c>
      <c r="E7" s="15">
        <v>1101</v>
      </c>
      <c r="F7" s="57">
        <v>7802</v>
      </c>
      <c r="G7" s="57">
        <v>15</v>
      </c>
      <c r="H7" s="57">
        <f>+F7/30</f>
        <v>260.06666666666666</v>
      </c>
      <c r="I7" s="57">
        <f t="shared" ref="I7:I13" si="0">H7*G7</f>
        <v>3901</v>
      </c>
      <c r="J7" s="57">
        <f>+I7*0%</f>
        <v>0</v>
      </c>
      <c r="K7" s="57"/>
      <c r="L7" s="57">
        <f>+I7+J7+K7</f>
        <v>3901</v>
      </c>
      <c r="M7" s="57">
        <v>268</v>
      </c>
      <c r="N7" s="57">
        <f t="shared" ref="N7:N21" si="1">M7</f>
        <v>268</v>
      </c>
      <c r="O7" s="57">
        <f>L7-N7</f>
        <v>3633</v>
      </c>
      <c r="P7" s="64"/>
      <c r="Q7" s="64"/>
    </row>
    <row r="8" spans="1:17" x14ac:dyDescent="0.2">
      <c r="A8" s="13" t="s">
        <v>38</v>
      </c>
      <c r="B8" s="28" t="s">
        <v>39</v>
      </c>
      <c r="C8" s="24" t="s">
        <v>40</v>
      </c>
      <c r="D8" s="12" t="s">
        <v>90</v>
      </c>
      <c r="E8" s="17">
        <v>1101</v>
      </c>
      <c r="F8" s="56">
        <v>8678</v>
      </c>
      <c r="G8" s="56">
        <v>15</v>
      </c>
      <c r="H8" s="56">
        <f>+F8/30</f>
        <v>289.26666666666665</v>
      </c>
      <c r="I8" s="56">
        <f t="shared" si="0"/>
        <v>4339</v>
      </c>
      <c r="J8" s="56">
        <f t="shared" ref="J8:J15" si="2">+I8*0%</f>
        <v>0</v>
      </c>
      <c r="K8" s="56"/>
      <c r="L8" s="56">
        <f>+I8+J8+K8</f>
        <v>4339</v>
      </c>
      <c r="M8" s="56">
        <v>316</v>
      </c>
      <c r="N8" s="56">
        <f t="shared" si="1"/>
        <v>316</v>
      </c>
      <c r="O8" s="56">
        <f>L8-N8</f>
        <v>4023</v>
      </c>
      <c r="P8" s="62"/>
      <c r="Q8" s="62"/>
    </row>
    <row r="9" spans="1:17" s="1" customFormat="1" x14ac:dyDescent="0.2">
      <c r="A9" s="14" t="s">
        <v>41</v>
      </c>
      <c r="B9" s="29" t="s">
        <v>43</v>
      </c>
      <c r="C9" s="7" t="s">
        <v>44</v>
      </c>
      <c r="D9" s="6"/>
      <c r="E9" s="15">
        <v>1101</v>
      </c>
      <c r="F9" s="57">
        <v>6906</v>
      </c>
      <c r="G9" s="57">
        <v>15</v>
      </c>
      <c r="H9" s="57">
        <f t="shared" ref="H9:H18" si="3">F9/30</f>
        <v>230.2</v>
      </c>
      <c r="I9" s="57">
        <f t="shared" si="0"/>
        <v>3453</v>
      </c>
      <c r="J9" s="57">
        <f t="shared" si="2"/>
        <v>0</v>
      </c>
      <c r="K9" s="57"/>
      <c r="L9" s="57">
        <f t="shared" ref="L9:L17" si="4">+I9+J9+K9</f>
        <v>3453</v>
      </c>
      <c r="M9" s="57">
        <v>94</v>
      </c>
      <c r="N9" s="57">
        <f t="shared" si="1"/>
        <v>94</v>
      </c>
      <c r="O9" s="57">
        <f t="shared" ref="O9:O18" si="5">L9-N9</f>
        <v>3359</v>
      </c>
      <c r="P9" s="64"/>
      <c r="Q9" s="64"/>
    </row>
    <row r="10" spans="1:17" s="1" customFormat="1" x14ac:dyDescent="0.2">
      <c r="A10" s="13" t="s">
        <v>42</v>
      </c>
      <c r="B10" s="28" t="s">
        <v>46</v>
      </c>
      <c r="C10" s="24" t="s">
        <v>44</v>
      </c>
      <c r="D10" s="12" t="s">
        <v>91</v>
      </c>
      <c r="E10" s="17">
        <v>1101</v>
      </c>
      <c r="F10" s="56">
        <v>8138</v>
      </c>
      <c r="G10" s="56">
        <v>15</v>
      </c>
      <c r="H10" s="56">
        <f>F10/30</f>
        <v>271.26666666666665</v>
      </c>
      <c r="I10" s="56">
        <f t="shared" si="0"/>
        <v>4069</v>
      </c>
      <c r="J10" s="56">
        <f t="shared" si="2"/>
        <v>0</v>
      </c>
      <c r="K10" s="56"/>
      <c r="L10" s="56">
        <f>+I10+J10+K10</f>
        <v>4069</v>
      </c>
      <c r="M10" s="56">
        <v>286</v>
      </c>
      <c r="N10" s="56">
        <f t="shared" si="1"/>
        <v>286</v>
      </c>
      <c r="O10" s="56">
        <f>L10-N10</f>
        <v>3783</v>
      </c>
      <c r="P10" s="63"/>
      <c r="Q10" s="63"/>
    </row>
    <row r="11" spans="1:17" s="1" customFormat="1" x14ac:dyDescent="0.2">
      <c r="A11" s="14" t="s">
        <v>45</v>
      </c>
      <c r="B11" s="29" t="s">
        <v>48</v>
      </c>
      <c r="C11" s="7" t="s">
        <v>49</v>
      </c>
      <c r="D11" s="6" t="s">
        <v>92</v>
      </c>
      <c r="E11" s="15">
        <v>1101</v>
      </c>
      <c r="F11" s="57">
        <v>6740</v>
      </c>
      <c r="G11" s="57">
        <v>15</v>
      </c>
      <c r="H11" s="57">
        <f t="shared" ref="H11" si="6">F11/30</f>
        <v>224.66666666666666</v>
      </c>
      <c r="I11" s="57">
        <f t="shared" si="0"/>
        <v>3370</v>
      </c>
      <c r="J11" s="57">
        <f>+I11*0%</f>
        <v>0</v>
      </c>
      <c r="K11" s="57"/>
      <c r="L11" s="57">
        <f t="shared" ref="L11" si="7">+I11+J11+K11</f>
        <v>3370</v>
      </c>
      <c r="M11" s="58">
        <v>85</v>
      </c>
      <c r="N11" s="57">
        <f t="shared" ref="N11:N12" si="8">M11</f>
        <v>85</v>
      </c>
      <c r="O11" s="57">
        <f t="shared" ref="O11" si="9">L11-N11</f>
        <v>3285</v>
      </c>
      <c r="P11" s="65"/>
      <c r="Q11" s="65"/>
    </row>
    <row r="12" spans="1:17" s="1" customFormat="1" x14ac:dyDescent="0.2">
      <c r="A12" s="13" t="s">
        <v>47</v>
      </c>
      <c r="B12" s="28" t="s">
        <v>51</v>
      </c>
      <c r="C12" s="24" t="s">
        <v>52</v>
      </c>
      <c r="D12" s="12" t="s">
        <v>93</v>
      </c>
      <c r="E12" s="17">
        <v>1101</v>
      </c>
      <c r="F12" s="56">
        <v>8138</v>
      </c>
      <c r="G12" s="56">
        <v>15</v>
      </c>
      <c r="H12" s="56">
        <f>F12/30</f>
        <v>271.26666666666665</v>
      </c>
      <c r="I12" s="56">
        <f t="shared" si="0"/>
        <v>4069</v>
      </c>
      <c r="J12" s="56">
        <f t="shared" ref="J12" si="10">+I12*0%</f>
        <v>0</v>
      </c>
      <c r="K12" s="56"/>
      <c r="L12" s="56">
        <f>+I12+J12+K12</f>
        <v>4069</v>
      </c>
      <c r="M12" s="56">
        <v>286</v>
      </c>
      <c r="N12" s="56">
        <f t="shared" si="8"/>
        <v>286</v>
      </c>
      <c r="O12" s="56">
        <f>L12-N12</f>
        <v>3783</v>
      </c>
      <c r="P12" s="63"/>
      <c r="Q12" s="63"/>
    </row>
    <row r="13" spans="1:17" s="1" customFormat="1" x14ac:dyDescent="0.2">
      <c r="A13" s="14" t="s">
        <v>50</v>
      </c>
      <c r="B13" s="29" t="s">
        <v>54</v>
      </c>
      <c r="C13" s="7" t="s">
        <v>55</v>
      </c>
      <c r="D13" s="6" t="s">
        <v>94</v>
      </c>
      <c r="E13" s="15">
        <v>1101</v>
      </c>
      <c r="F13" s="57">
        <v>11892</v>
      </c>
      <c r="G13" s="57">
        <v>15</v>
      </c>
      <c r="H13" s="57">
        <f t="shared" si="3"/>
        <v>396.4</v>
      </c>
      <c r="I13" s="57">
        <f t="shared" si="0"/>
        <v>5946</v>
      </c>
      <c r="J13" s="57">
        <f t="shared" si="2"/>
        <v>0</v>
      </c>
      <c r="K13" s="57"/>
      <c r="L13" s="57">
        <f>+I13+J13+K13</f>
        <v>5946</v>
      </c>
      <c r="M13" s="57">
        <v>514</v>
      </c>
      <c r="N13" s="57">
        <f t="shared" si="1"/>
        <v>514</v>
      </c>
      <c r="O13" s="57">
        <f>L13-N13</f>
        <v>5432</v>
      </c>
      <c r="P13" s="65"/>
      <c r="Q13" s="65"/>
    </row>
    <row r="14" spans="1:17" s="1" customFormat="1" x14ac:dyDescent="0.2">
      <c r="A14" s="13" t="s">
        <v>53</v>
      </c>
      <c r="B14" s="28" t="s">
        <v>57</v>
      </c>
      <c r="C14" s="24" t="s">
        <v>58</v>
      </c>
      <c r="D14" s="12" t="s">
        <v>95</v>
      </c>
      <c r="E14" s="17">
        <v>1101</v>
      </c>
      <c r="F14" s="56">
        <v>9492</v>
      </c>
      <c r="G14" s="56">
        <v>15</v>
      </c>
      <c r="H14" s="56">
        <f t="shared" si="3"/>
        <v>316.39999999999998</v>
      </c>
      <c r="I14" s="56">
        <f>H14*15</f>
        <v>4746</v>
      </c>
      <c r="J14" s="56">
        <f t="shared" si="2"/>
        <v>0</v>
      </c>
      <c r="K14" s="56"/>
      <c r="L14" s="56">
        <f t="shared" si="4"/>
        <v>4746</v>
      </c>
      <c r="M14" s="56">
        <v>360</v>
      </c>
      <c r="N14" s="56">
        <f t="shared" si="1"/>
        <v>360</v>
      </c>
      <c r="O14" s="56">
        <f t="shared" si="5"/>
        <v>4386</v>
      </c>
      <c r="P14" s="63"/>
      <c r="Q14" s="63"/>
    </row>
    <row r="15" spans="1:17" s="1" customFormat="1" x14ac:dyDescent="0.2">
      <c r="A15" s="14" t="s">
        <v>56</v>
      </c>
      <c r="B15" s="29" t="s">
        <v>60</v>
      </c>
      <c r="C15" s="7" t="s">
        <v>61</v>
      </c>
      <c r="D15" s="6" t="s">
        <v>96</v>
      </c>
      <c r="E15" s="15">
        <v>1101</v>
      </c>
      <c r="F15" s="57">
        <v>7046</v>
      </c>
      <c r="G15" s="57">
        <v>15</v>
      </c>
      <c r="H15" s="57">
        <f t="shared" si="3"/>
        <v>234.86666666666667</v>
      </c>
      <c r="I15" s="57">
        <f>H15*15</f>
        <v>3523</v>
      </c>
      <c r="J15" s="57">
        <f t="shared" si="2"/>
        <v>0</v>
      </c>
      <c r="K15" s="57"/>
      <c r="L15" s="57">
        <f t="shared" si="4"/>
        <v>3523</v>
      </c>
      <c r="M15" s="57">
        <v>119</v>
      </c>
      <c r="N15" s="57">
        <f t="shared" si="1"/>
        <v>119</v>
      </c>
      <c r="O15" s="57">
        <f t="shared" si="5"/>
        <v>3404</v>
      </c>
      <c r="P15" s="65"/>
      <c r="Q15" s="65"/>
    </row>
    <row r="16" spans="1:17" s="1" customFormat="1" x14ac:dyDescent="0.2">
      <c r="A16" s="13" t="s">
        <v>59</v>
      </c>
      <c r="B16" s="28" t="s">
        <v>63</v>
      </c>
      <c r="C16" s="24" t="s">
        <v>64</v>
      </c>
      <c r="D16" s="12" t="s">
        <v>97</v>
      </c>
      <c r="E16" s="17">
        <v>1101</v>
      </c>
      <c r="F16" s="56">
        <v>6740</v>
      </c>
      <c r="G16" s="56">
        <v>15</v>
      </c>
      <c r="H16" s="56">
        <f t="shared" si="3"/>
        <v>224.66666666666666</v>
      </c>
      <c r="I16" s="56">
        <f t="shared" ref="I16:I21" si="11">H16*G16</f>
        <v>3370</v>
      </c>
      <c r="J16" s="56">
        <f>+I16*0%</f>
        <v>0</v>
      </c>
      <c r="K16" s="56"/>
      <c r="L16" s="56">
        <f t="shared" si="4"/>
        <v>3370</v>
      </c>
      <c r="M16" s="59">
        <v>85</v>
      </c>
      <c r="N16" s="56">
        <f t="shared" si="1"/>
        <v>85</v>
      </c>
      <c r="O16" s="56">
        <f t="shared" si="5"/>
        <v>3285</v>
      </c>
      <c r="P16" s="63"/>
      <c r="Q16" s="63"/>
    </row>
    <row r="17" spans="1:17" s="1" customFormat="1" x14ac:dyDescent="0.2">
      <c r="A17" s="14" t="s">
        <v>62</v>
      </c>
      <c r="B17" s="29" t="s">
        <v>66</v>
      </c>
      <c r="C17" s="7" t="s">
        <v>64</v>
      </c>
      <c r="D17" s="6" t="s">
        <v>98</v>
      </c>
      <c r="E17" s="15">
        <v>1101</v>
      </c>
      <c r="F17" s="57">
        <v>6740</v>
      </c>
      <c r="G17" s="57">
        <v>15</v>
      </c>
      <c r="H17" s="57">
        <f t="shared" si="3"/>
        <v>224.66666666666666</v>
      </c>
      <c r="I17" s="57">
        <f t="shared" si="11"/>
        <v>3370</v>
      </c>
      <c r="J17" s="57">
        <f>+I17*0%</f>
        <v>0</v>
      </c>
      <c r="K17" s="57"/>
      <c r="L17" s="57">
        <f t="shared" si="4"/>
        <v>3370</v>
      </c>
      <c r="M17" s="58">
        <v>85</v>
      </c>
      <c r="N17" s="57">
        <f t="shared" si="1"/>
        <v>85</v>
      </c>
      <c r="O17" s="57">
        <f t="shared" si="5"/>
        <v>3285</v>
      </c>
      <c r="P17" s="65"/>
      <c r="Q17" s="65"/>
    </row>
    <row r="18" spans="1:17" s="1" customFormat="1" x14ac:dyDescent="0.2">
      <c r="A18" s="13" t="s">
        <v>65</v>
      </c>
      <c r="B18" s="28" t="s">
        <v>68</v>
      </c>
      <c r="C18" s="24" t="s">
        <v>69</v>
      </c>
      <c r="D18" s="12"/>
      <c r="E18" s="17">
        <v>1101</v>
      </c>
      <c r="F18" s="56">
        <v>6224</v>
      </c>
      <c r="G18" s="56">
        <v>15</v>
      </c>
      <c r="H18" s="56">
        <f t="shared" si="3"/>
        <v>207.46666666666667</v>
      </c>
      <c r="I18" s="56">
        <f t="shared" si="11"/>
        <v>3112</v>
      </c>
      <c r="J18" s="56">
        <v>0</v>
      </c>
      <c r="K18" s="56"/>
      <c r="L18" s="56">
        <f>+I18+J18+K18</f>
        <v>3112</v>
      </c>
      <c r="M18" s="56">
        <v>58</v>
      </c>
      <c r="N18" s="60">
        <f>M18</f>
        <v>58</v>
      </c>
      <c r="O18" s="56">
        <f t="shared" si="5"/>
        <v>3054</v>
      </c>
      <c r="P18" s="63"/>
      <c r="Q18" s="63"/>
    </row>
    <row r="19" spans="1:17" s="1" customFormat="1" x14ac:dyDescent="0.2">
      <c r="A19" s="14" t="s">
        <v>67</v>
      </c>
      <c r="B19" s="29" t="s">
        <v>71</v>
      </c>
      <c r="C19" s="7" t="s">
        <v>72</v>
      </c>
      <c r="D19" s="6" t="s">
        <v>99</v>
      </c>
      <c r="E19" s="15">
        <v>1101</v>
      </c>
      <c r="F19" s="57">
        <v>6740</v>
      </c>
      <c r="G19" s="57">
        <v>15</v>
      </c>
      <c r="H19" s="57">
        <f t="shared" ref="H19" si="12">F19/30</f>
        <v>224.66666666666666</v>
      </c>
      <c r="I19" s="57">
        <f t="shared" si="11"/>
        <v>3370</v>
      </c>
      <c r="J19" s="57">
        <f>+I19*0%</f>
        <v>0</v>
      </c>
      <c r="K19" s="57"/>
      <c r="L19" s="57">
        <f t="shared" ref="L19" si="13">+I19+J19+K19</f>
        <v>3370</v>
      </c>
      <c r="M19" s="58">
        <v>85</v>
      </c>
      <c r="N19" s="57">
        <f t="shared" ref="N19" si="14">M19</f>
        <v>85</v>
      </c>
      <c r="O19" s="57">
        <f t="shared" ref="O19" si="15">L19-N19</f>
        <v>3285</v>
      </c>
      <c r="P19" s="65"/>
      <c r="Q19" s="65"/>
    </row>
    <row r="20" spans="1:17" s="1" customFormat="1" x14ac:dyDescent="0.2">
      <c r="A20" s="13" t="s">
        <v>70</v>
      </c>
      <c r="B20" s="11" t="s">
        <v>31</v>
      </c>
      <c r="C20" s="24" t="s">
        <v>32</v>
      </c>
      <c r="D20" s="12" t="s">
        <v>100</v>
      </c>
      <c r="E20" s="17">
        <v>1101</v>
      </c>
      <c r="F20" s="56">
        <v>6526</v>
      </c>
      <c r="G20" s="56">
        <v>15</v>
      </c>
      <c r="H20" s="56">
        <f>F20/30</f>
        <v>217.53333333333333</v>
      </c>
      <c r="I20" s="56">
        <f t="shared" si="11"/>
        <v>3263</v>
      </c>
      <c r="J20" s="56">
        <f t="shared" ref="J20:J21" si="16">+I20*0%</f>
        <v>0</v>
      </c>
      <c r="K20" s="56"/>
      <c r="L20" s="56">
        <f>I20</f>
        <v>3263</v>
      </c>
      <c r="M20" s="59">
        <v>73</v>
      </c>
      <c r="N20" s="59">
        <f t="shared" si="1"/>
        <v>73</v>
      </c>
      <c r="O20" s="56">
        <f>L20-N20</f>
        <v>3190</v>
      </c>
      <c r="P20" s="63"/>
      <c r="Q20" s="63"/>
    </row>
    <row r="21" spans="1:17" s="1" customFormat="1" x14ac:dyDescent="0.2">
      <c r="A21" s="14" t="s">
        <v>20</v>
      </c>
      <c r="B21" s="5" t="s">
        <v>78</v>
      </c>
      <c r="C21" s="7" t="s">
        <v>79</v>
      </c>
      <c r="D21" s="6" t="s">
        <v>101</v>
      </c>
      <c r="E21" s="15">
        <v>1101</v>
      </c>
      <c r="F21" s="57">
        <v>6224</v>
      </c>
      <c r="G21" s="57">
        <v>15</v>
      </c>
      <c r="H21" s="57">
        <f>F21/30</f>
        <v>207.46666666666667</v>
      </c>
      <c r="I21" s="57">
        <f t="shared" si="11"/>
        <v>3112</v>
      </c>
      <c r="J21" s="57">
        <f t="shared" si="16"/>
        <v>0</v>
      </c>
      <c r="K21" s="57"/>
      <c r="L21" s="57">
        <f>I21</f>
        <v>3112</v>
      </c>
      <c r="M21" s="58">
        <v>58</v>
      </c>
      <c r="N21" s="58">
        <f t="shared" si="1"/>
        <v>58</v>
      </c>
      <c r="O21" s="57">
        <f>L21-N21</f>
        <v>3054</v>
      </c>
      <c r="P21" s="64"/>
      <c r="Q21" s="64"/>
    </row>
    <row r="22" spans="1:17" s="1" customFormat="1" x14ac:dyDescent="0.2">
      <c r="A22" s="13" t="s">
        <v>23</v>
      </c>
      <c r="B22" s="11" t="s">
        <v>86</v>
      </c>
      <c r="C22" s="24" t="s">
        <v>87</v>
      </c>
      <c r="D22" s="12" t="s">
        <v>102</v>
      </c>
      <c r="E22" s="17">
        <v>1101</v>
      </c>
      <c r="F22" s="56">
        <v>9484</v>
      </c>
      <c r="G22" s="56">
        <v>15</v>
      </c>
      <c r="H22" s="56">
        <f>F22/30</f>
        <v>316.13333333333333</v>
      </c>
      <c r="I22" s="56">
        <f>G22*H22</f>
        <v>4742</v>
      </c>
      <c r="J22" s="56">
        <v>0</v>
      </c>
      <c r="K22" s="56"/>
      <c r="L22" s="56">
        <f>I22</f>
        <v>4742</v>
      </c>
      <c r="M22" s="59">
        <v>359</v>
      </c>
      <c r="N22" s="59">
        <f>M22</f>
        <v>359</v>
      </c>
      <c r="O22" s="56">
        <f>L22-N22</f>
        <v>4383</v>
      </c>
      <c r="P22" s="66"/>
      <c r="Q22" s="66"/>
    </row>
    <row r="23" spans="1:17" s="1" customFormat="1" x14ac:dyDescent="0.2">
      <c r="A23" s="14" t="s">
        <v>26</v>
      </c>
      <c r="B23" s="29" t="s">
        <v>110</v>
      </c>
      <c r="C23" s="7" t="s">
        <v>109</v>
      </c>
      <c r="D23" s="6"/>
      <c r="E23" s="15">
        <v>1101</v>
      </c>
      <c r="F23" s="57">
        <v>6224</v>
      </c>
      <c r="G23" s="57">
        <v>15</v>
      </c>
      <c r="H23" s="57">
        <f t="shared" ref="H23" si="17">F23/30</f>
        <v>207.46666666666667</v>
      </c>
      <c r="I23" s="57">
        <f t="shared" ref="I23" si="18">H23*G23</f>
        <v>3112</v>
      </c>
      <c r="J23" s="57">
        <v>0</v>
      </c>
      <c r="K23" s="57"/>
      <c r="L23" s="57">
        <f>+I23+J23+K23</f>
        <v>3112</v>
      </c>
      <c r="M23" s="57">
        <v>58</v>
      </c>
      <c r="N23" s="61">
        <f>M23</f>
        <v>58</v>
      </c>
      <c r="O23" s="57">
        <f t="shared" ref="O23" si="19">L23-N23</f>
        <v>3054</v>
      </c>
      <c r="P23" s="65"/>
      <c r="Q23" s="65"/>
    </row>
    <row r="24" spans="1:17" x14ac:dyDescent="0.2">
      <c r="A24" s="6"/>
      <c r="B24" s="29"/>
      <c r="C24" s="7"/>
      <c r="D24" s="6"/>
      <c r="E24" s="15"/>
      <c r="F24" s="21"/>
      <c r="G24" s="6"/>
      <c r="H24" s="21"/>
      <c r="I24" s="21"/>
      <c r="J24" s="21"/>
      <c r="K24" s="21"/>
      <c r="L24" s="21"/>
      <c r="M24" s="36"/>
      <c r="N24" s="36"/>
      <c r="O24" s="21"/>
      <c r="P24" s="7"/>
      <c r="Q24" s="6"/>
    </row>
    <row r="25" spans="1:17" ht="26.25" customHeight="1" x14ac:dyDescent="0.2">
      <c r="A25" s="6"/>
      <c r="B25" s="29"/>
      <c r="C25" s="25" t="s">
        <v>74</v>
      </c>
      <c r="D25" s="9"/>
      <c r="E25" s="8"/>
      <c r="F25" s="38">
        <f>SUM(F5:F24)</f>
        <v>145176</v>
      </c>
      <c r="G25" s="52"/>
      <c r="H25" s="38">
        <f>SUM(H5:H24)</f>
        <v>4839.1999999999989</v>
      </c>
      <c r="I25" s="38">
        <f>SUM(I5:I24)</f>
        <v>72588</v>
      </c>
      <c r="J25" s="38">
        <f t="shared" ref="J25:L25" si="20">SUM(J5:J24)</f>
        <v>0</v>
      </c>
      <c r="K25" s="38">
        <f t="shared" si="20"/>
        <v>0</v>
      </c>
      <c r="L25" s="38">
        <f t="shared" si="20"/>
        <v>72588</v>
      </c>
      <c r="M25" s="38">
        <f>SUM(M5:M24)</f>
        <v>4015</v>
      </c>
      <c r="N25" s="38">
        <f>SUM(N5:N24)</f>
        <v>4015</v>
      </c>
      <c r="O25" s="38">
        <f>SUM(O5:O24)</f>
        <v>68573</v>
      </c>
      <c r="P25" s="7"/>
      <c r="Q25" s="6"/>
    </row>
    <row r="26" spans="1:17" x14ac:dyDescent="0.2">
      <c r="A26" s="6"/>
      <c r="B26" s="29"/>
      <c r="C26" s="7"/>
      <c r="D26" s="6"/>
      <c r="E26" s="4"/>
      <c r="F26" s="21"/>
      <c r="G26" s="6"/>
      <c r="H26" s="21"/>
      <c r="I26" s="21"/>
      <c r="J26" s="21"/>
      <c r="K26" s="21"/>
      <c r="L26" s="21"/>
      <c r="M26" s="36"/>
      <c r="N26" s="36"/>
      <c r="O26" s="21"/>
      <c r="P26" s="7"/>
      <c r="Q26" s="6"/>
    </row>
    <row r="27" spans="1:17" x14ac:dyDescent="0.2">
      <c r="A27" s="1"/>
      <c r="B27" s="26"/>
      <c r="C27" s="26"/>
      <c r="D27" s="2"/>
      <c r="E27" s="1"/>
      <c r="F27" s="43"/>
      <c r="G27" s="2"/>
      <c r="H27" s="43"/>
      <c r="I27" s="43"/>
      <c r="J27" s="44"/>
      <c r="K27" s="43"/>
      <c r="L27" s="43"/>
      <c r="M27" s="43"/>
      <c r="N27" s="43"/>
      <c r="O27" s="43"/>
      <c r="P27" s="1"/>
      <c r="Q27" s="1"/>
    </row>
    <row r="28" spans="1:17" x14ac:dyDescent="0.2">
      <c r="A28" s="1"/>
      <c r="B28" s="26"/>
      <c r="C28" s="26"/>
      <c r="D28" s="2"/>
      <c r="E28" s="1"/>
      <c r="F28" s="43"/>
      <c r="G28" s="2"/>
      <c r="H28" s="43"/>
      <c r="I28" s="43"/>
      <c r="J28" s="44"/>
      <c r="K28" s="43"/>
      <c r="L28" s="43"/>
      <c r="M28" s="43"/>
      <c r="N28" s="43"/>
      <c r="O28" s="43"/>
      <c r="P28" s="1"/>
      <c r="Q28" s="1"/>
    </row>
    <row r="29" spans="1:17" x14ac:dyDescent="0.2">
      <c r="G29" s="10"/>
      <c r="J29" s="45"/>
    </row>
    <row r="30" spans="1:17" x14ac:dyDescent="0.2">
      <c r="G30" s="10"/>
      <c r="J30" s="45"/>
    </row>
    <row r="31" spans="1:17" x14ac:dyDescent="0.2">
      <c r="G31" s="10"/>
      <c r="J31" s="45"/>
    </row>
    <row r="32" spans="1:17" x14ac:dyDescent="0.2">
      <c r="A32" s="1"/>
      <c r="B32" s="26"/>
      <c r="C32" s="26"/>
      <c r="D32" s="2"/>
      <c r="E32" s="1"/>
      <c r="F32" s="43"/>
      <c r="G32" s="2"/>
      <c r="H32" s="43"/>
      <c r="I32" s="43"/>
      <c r="J32" s="44"/>
      <c r="K32" s="43"/>
      <c r="L32" s="43"/>
      <c r="M32" s="43"/>
      <c r="N32" s="43"/>
      <c r="O32" s="43"/>
      <c r="P32" s="1"/>
      <c r="Q32" s="1"/>
    </row>
    <row r="33" spans="1:17" x14ac:dyDescent="0.2">
      <c r="A33" s="1"/>
      <c r="B33" s="26"/>
      <c r="C33" s="26"/>
      <c r="D33" s="2"/>
      <c r="E33" s="1"/>
      <c r="F33" s="43"/>
      <c r="G33" s="2"/>
      <c r="H33" s="43"/>
      <c r="I33" s="43"/>
      <c r="J33" s="44"/>
      <c r="K33" s="43"/>
      <c r="L33" s="43"/>
      <c r="M33" s="43"/>
      <c r="N33" s="43"/>
      <c r="O33" s="43"/>
      <c r="P33" s="1"/>
      <c r="Q33" s="1"/>
    </row>
    <row r="34" spans="1:17" x14ac:dyDescent="0.2">
      <c r="A34" s="6"/>
      <c r="B34" s="29"/>
      <c r="C34" s="7"/>
      <c r="D34" s="6"/>
      <c r="E34" s="4"/>
      <c r="F34" s="21"/>
      <c r="G34" s="6"/>
      <c r="H34" s="21"/>
      <c r="I34" s="21"/>
      <c r="J34" s="21"/>
      <c r="K34" s="21"/>
      <c r="L34" s="21"/>
      <c r="M34" s="36"/>
      <c r="N34" s="36"/>
      <c r="O34" s="36"/>
      <c r="P34" s="6"/>
      <c r="Q34" s="6"/>
    </row>
    <row r="35" spans="1:17" x14ac:dyDescent="0.2">
      <c r="A35" s="6"/>
      <c r="B35" s="29"/>
      <c r="C35" s="7"/>
      <c r="D35" s="6"/>
      <c r="E35" s="4"/>
      <c r="F35" s="21"/>
      <c r="G35" s="6"/>
      <c r="H35" s="21"/>
      <c r="I35" s="21"/>
      <c r="J35" s="21"/>
      <c r="K35" s="21"/>
      <c r="L35" s="21"/>
      <c r="M35" s="36"/>
      <c r="N35" s="36"/>
      <c r="O35" s="36"/>
      <c r="P35" s="6"/>
      <c r="Q35" s="6"/>
    </row>
    <row r="36" spans="1:17" x14ac:dyDescent="0.2">
      <c r="A36" s="1"/>
      <c r="B36" s="26"/>
      <c r="C36" s="26"/>
      <c r="D36" s="2"/>
      <c r="E36" s="1"/>
      <c r="F36" s="43"/>
      <c r="G36" s="2"/>
      <c r="H36" s="43"/>
      <c r="I36" s="43"/>
      <c r="J36" s="44"/>
      <c r="K36" s="43"/>
      <c r="L36" s="43"/>
      <c r="M36" s="43"/>
      <c r="N36" s="43"/>
      <c r="O36" s="43"/>
      <c r="P36" s="1"/>
      <c r="Q36" s="1"/>
    </row>
    <row r="37" spans="1:17" x14ac:dyDescent="0.2">
      <c r="A37" s="1"/>
      <c r="B37" s="26"/>
      <c r="C37" s="26"/>
      <c r="D37" s="2"/>
      <c r="E37" s="1"/>
      <c r="F37" s="43"/>
      <c r="G37" s="2"/>
      <c r="H37" s="43"/>
      <c r="I37" s="43"/>
      <c r="J37" s="44"/>
      <c r="K37" s="43"/>
      <c r="L37" s="43"/>
      <c r="M37" s="43"/>
      <c r="N37" s="43"/>
      <c r="O37" s="43"/>
      <c r="P37" s="1"/>
      <c r="Q37" s="1"/>
    </row>
    <row r="38" spans="1:17" x14ac:dyDescent="0.2">
      <c r="A38" s="1"/>
      <c r="B38" s="26"/>
      <c r="C38" s="26"/>
      <c r="D38" s="2"/>
      <c r="E38" s="1"/>
      <c r="F38" s="43"/>
      <c r="G38" s="2"/>
      <c r="H38" s="43"/>
      <c r="I38" s="43"/>
      <c r="J38" s="44"/>
      <c r="K38" s="43"/>
      <c r="L38" s="43"/>
      <c r="M38" s="43"/>
      <c r="N38" s="43"/>
      <c r="O38" s="43"/>
      <c r="P38" s="1"/>
      <c r="Q38" s="1"/>
    </row>
    <row r="39" spans="1:17" x14ac:dyDescent="0.2">
      <c r="A39" s="1"/>
      <c r="B39" s="26"/>
      <c r="C39" s="26"/>
      <c r="D39" s="2"/>
      <c r="E39" s="1"/>
      <c r="F39" s="43"/>
      <c r="G39" s="2"/>
      <c r="H39" s="43"/>
      <c r="I39" s="43"/>
      <c r="J39" s="44"/>
      <c r="K39" s="43"/>
      <c r="L39" s="43"/>
      <c r="M39" s="43"/>
      <c r="N39" s="43"/>
      <c r="O39" s="43"/>
      <c r="P39" s="1"/>
      <c r="Q39" s="1"/>
    </row>
    <row r="40" spans="1:17" x14ac:dyDescent="0.2">
      <c r="A40" s="1"/>
      <c r="B40" s="26"/>
      <c r="C40" s="26"/>
      <c r="D40" s="2"/>
      <c r="E40" s="1"/>
      <c r="F40" s="43"/>
      <c r="G40" s="2"/>
      <c r="H40" s="43"/>
      <c r="I40" s="43"/>
      <c r="J40" s="44"/>
      <c r="K40" s="43"/>
      <c r="L40" s="43"/>
      <c r="M40" s="43"/>
      <c r="N40" s="43"/>
      <c r="O40" s="43"/>
      <c r="P40" s="1"/>
      <c r="Q40" s="1"/>
    </row>
  </sheetData>
  <mergeCells count="31">
    <mergeCell ref="A5:Q5"/>
    <mergeCell ref="A1:Q1"/>
    <mergeCell ref="A2:Q2"/>
    <mergeCell ref="A3:A4"/>
    <mergeCell ref="B3:B4"/>
    <mergeCell ref="C3:C4"/>
    <mergeCell ref="E3:E4"/>
    <mergeCell ref="F3:F4"/>
    <mergeCell ref="I3:I4"/>
    <mergeCell ref="J3:J4"/>
    <mergeCell ref="O3:O4"/>
    <mergeCell ref="P3:Q4"/>
    <mergeCell ref="D3:D4"/>
    <mergeCell ref="P23:Q23"/>
    <mergeCell ref="P17:Q17"/>
    <mergeCell ref="P18:Q18"/>
    <mergeCell ref="P19:Q19"/>
    <mergeCell ref="P22:Q22"/>
    <mergeCell ref="P6:Q6"/>
    <mergeCell ref="P20:Q20"/>
    <mergeCell ref="P21:Q21"/>
    <mergeCell ref="P7:Q7"/>
    <mergeCell ref="P8:Q8"/>
    <mergeCell ref="P9:Q9"/>
    <mergeCell ref="P10:Q10"/>
    <mergeCell ref="P11:Q11"/>
    <mergeCell ref="P12:Q12"/>
    <mergeCell ref="P16:Q16"/>
    <mergeCell ref="P13:Q13"/>
    <mergeCell ref="P14:Q14"/>
    <mergeCell ref="P15:Q15"/>
  </mergeCells>
  <phoneticPr fontId="4" type="noConversion"/>
  <pageMargins left="0.7" right="0.7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8"/>
  <sheetViews>
    <sheetView showGridLines="0" workbookViewId="0">
      <selection sqref="A1:Q24"/>
    </sheetView>
  </sheetViews>
  <sheetFormatPr defaultColWidth="10.76171875" defaultRowHeight="15" x14ac:dyDescent="0.2"/>
  <cols>
    <col min="2" max="2" width="28.25" customWidth="1"/>
    <col min="3" max="3" width="13.1796875" customWidth="1"/>
    <col min="4" max="4" width="12.9140625" bestFit="1" customWidth="1"/>
    <col min="6" max="6" width="16.54296875" style="23" hidden="1" customWidth="1"/>
    <col min="7" max="7" width="8.875" style="23" customWidth="1"/>
    <col min="8" max="8" width="10.89453125" style="23" hidden="1" customWidth="1"/>
    <col min="9" max="9" width="12.9140625" style="23" bestFit="1" customWidth="1"/>
    <col min="10" max="10" width="0" style="23" hidden="1" customWidth="1"/>
    <col min="11" max="11" width="4.4375" style="23" hidden="1" customWidth="1"/>
    <col min="12" max="12" width="12.9140625" style="23" bestFit="1" customWidth="1"/>
    <col min="13" max="14" width="11.703125" style="23" bestFit="1" customWidth="1"/>
    <col min="15" max="15" width="12.9140625" style="23" bestFit="1" customWidth="1"/>
    <col min="17" max="17" width="18.83203125" customWidth="1"/>
  </cols>
  <sheetData>
    <row r="1" spans="1:17" ht="21" x14ac:dyDescent="0.3">
      <c r="A1" s="68" t="str">
        <f>'DIF 01'!A1:Q1</f>
        <v>SISTEMA PARA EL DESARROLLO INTEGRAL DE LA FAMILIA DEL MUNICIPIO DE VILLA CORONA, JALISCO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</row>
    <row r="2" spans="1:17" ht="21" x14ac:dyDescent="0.3">
      <c r="A2" s="68" t="str">
        <f>'DIF 01'!A2:Q2</f>
        <v>NOMINA QUINCENAL DEL 01 AL 15 DE ENERO DEL 2023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ht="21" x14ac:dyDescent="0.3">
      <c r="A3" s="53"/>
      <c r="B3" s="53"/>
      <c r="C3" s="53"/>
      <c r="D3" s="53"/>
      <c r="E3" s="80" t="s">
        <v>80</v>
      </c>
      <c r="F3" s="80"/>
      <c r="G3" s="80"/>
      <c r="H3" s="80"/>
      <c r="I3" s="80"/>
      <c r="J3" s="80"/>
      <c r="K3" s="80"/>
      <c r="L3" s="80"/>
      <c r="M3" s="80"/>
      <c r="N3" s="53"/>
      <c r="O3" s="53"/>
      <c r="P3" s="53"/>
      <c r="Q3" s="53"/>
    </row>
    <row r="4" spans="1:17" ht="15" customHeight="1" x14ac:dyDescent="0.3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</row>
    <row r="5" spans="1:17" x14ac:dyDescent="0.2">
      <c r="A5" s="69" t="s">
        <v>0</v>
      </c>
      <c r="B5" s="78" t="s">
        <v>1</v>
      </c>
      <c r="C5" s="70" t="s">
        <v>2</v>
      </c>
      <c r="D5" s="70" t="s">
        <v>76</v>
      </c>
      <c r="E5" s="70" t="s">
        <v>3</v>
      </c>
      <c r="F5" s="72" t="s">
        <v>4</v>
      </c>
      <c r="G5" s="31" t="s">
        <v>5</v>
      </c>
      <c r="H5" s="31" t="s">
        <v>6</v>
      </c>
      <c r="I5" s="72" t="s">
        <v>6</v>
      </c>
      <c r="J5" s="74" t="s">
        <v>7</v>
      </c>
      <c r="K5" s="30" t="s">
        <v>8</v>
      </c>
      <c r="L5" s="31" t="s">
        <v>9</v>
      </c>
      <c r="M5" s="31" t="s">
        <v>10</v>
      </c>
      <c r="N5" s="31" t="s">
        <v>11</v>
      </c>
      <c r="O5" s="76" t="s">
        <v>12</v>
      </c>
      <c r="P5" s="69" t="s">
        <v>13</v>
      </c>
      <c r="Q5" s="69"/>
    </row>
    <row r="6" spans="1:17" x14ac:dyDescent="0.2">
      <c r="A6" s="69"/>
      <c r="B6" s="79"/>
      <c r="C6" s="71"/>
      <c r="D6" s="71"/>
      <c r="E6" s="71"/>
      <c r="F6" s="73"/>
      <c r="G6" s="33" t="s">
        <v>14</v>
      </c>
      <c r="H6" s="33" t="s">
        <v>15</v>
      </c>
      <c r="I6" s="73"/>
      <c r="J6" s="75"/>
      <c r="K6" s="32" t="s">
        <v>16</v>
      </c>
      <c r="L6" s="33" t="s">
        <v>17</v>
      </c>
      <c r="M6" s="33" t="s">
        <v>18</v>
      </c>
      <c r="N6" s="33" t="s">
        <v>19</v>
      </c>
      <c r="O6" s="77"/>
      <c r="P6" s="69"/>
      <c r="Q6" s="69"/>
    </row>
    <row r="7" spans="1:17" x14ac:dyDescent="0.2">
      <c r="A7" s="3"/>
      <c r="B7" s="3"/>
      <c r="C7" s="3"/>
      <c r="D7" s="3"/>
      <c r="E7" s="3"/>
      <c r="F7" s="19"/>
      <c r="G7" s="35"/>
      <c r="H7" s="35"/>
      <c r="I7" s="19"/>
      <c r="J7" s="34"/>
      <c r="K7" s="35"/>
      <c r="L7" s="35"/>
      <c r="M7" s="35"/>
      <c r="N7" s="35"/>
      <c r="O7" s="34"/>
      <c r="P7" s="3"/>
      <c r="Q7" s="3"/>
    </row>
    <row r="8" spans="1:17" x14ac:dyDescent="0.2">
      <c r="A8" s="18" t="s">
        <v>81</v>
      </c>
      <c r="B8" s="11" t="s">
        <v>21</v>
      </c>
      <c r="C8" s="24" t="s">
        <v>22</v>
      </c>
      <c r="D8" s="12" t="s">
        <v>103</v>
      </c>
      <c r="E8" s="17">
        <v>1101</v>
      </c>
      <c r="F8" s="20">
        <v>8440</v>
      </c>
      <c r="G8" s="12">
        <v>15</v>
      </c>
      <c r="H8" s="20">
        <f t="shared" ref="H8:H10" si="0">F8/30</f>
        <v>281.33333333333331</v>
      </c>
      <c r="I8" s="20">
        <f>H8*G8</f>
        <v>4220</v>
      </c>
      <c r="J8" s="20">
        <f>+I8*0%</f>
        <v>0</v>
      </c>
      <c r="K8" s="20"/>
      <c r="L8" s="20">
        <f t="shared" ref="L8:L9" si="1">I8</f>
        <v>4220</v>
      </c>
      <c r="M8" s="20">
        <v>303</v>
      </c>
      <c r="N8" s="20">
        <f t="shared" ref="N8:N9" si="2">M8</f>
        <v>303</v>
      </c>
      <c r="O8" s="20">
        <f t="shared" ref="O8:O10" si="3">+L8-N8</f>
        <v>3917</v>
      </c>
      <c r="P8" s="62"/>
      <c r="Q8" s="62"/>
    </row>
    <row r="9" spans="1:17" x14ac:dyDescent="0.2">
      <c r="A9" s="54" t="s">
        <v>82</v>
      </c>
      <c r="B9" s="5" t="s">
        <v>24</v>
      </c>
      <c r="C9" s="7" t="s">
        <v>25</v>
      </c>
      <c r="D9" s="6" t="s">
        <v>104</v>
      </c>
      <c r="E9" s="15">
        <v>1101</v>
      </c>
      <c r="F9" s="21">
        <v>7342</v>
      </c>
      <c r="G9" s="6">
        <v>15</v>
      </c>
      <c r="H9" s="21">
        <f t="shared" si="0"/>
        <v>244.73333333333332</v>
      </c>
      <c r="I9" s="21">
        <f t="shared" ref="I9" si="4">H9*G9</f>
        <v>3671</v>
      </c>
      <c r="J9" s="21">
        <f t="shared" ref="J9" si="5">+I9*0%</f>
        <v>0</v>
      </c>
      <c r="K9" s="21"/>
      <c r="L9" s="21">
        <f t="shared" si="1"/>
        <v>3671</v>
      </c>
      <c r="M9" s="21">
        <v>243</v>
      </c>
      <c r="N9" s="21">
        <f t="shared" si="2"/>
        <v>243</v>
      </c>
      <c r="O9" s="21">
        <f t="shared" si="3"/>
        <v>3428</v>
      </c>
      <c r="P9" s="64"/>
      <c r="Q9" s="64"/>
    </row>
    <row r="10" spans="1:17" x14ac:dyDescent="0.2">
      <c r="A10" s="18" t="s">
        <v>83</v>
      </c>
      <c r="B10" s="11" t="s">
        <v>27</v>
      </c>
      <c r="C10" s="24" t="s">
        <v>25</v>
      </c>
      <c r="D10" s="12" t="s">
        <v>105</v>
      </c>
      <c r="E10" s="17">
        <v>1101</v>
      </c>
      <c r="F10" s="20">
        <v>8296</v>
      </c>
      <c r="G10" s="12">
        <v>15</v>
      </c>
      <c r="H10" s="20">
        <f t="shared" si="0"/>
        <v>276.53333333333336</v>
      </c>
      <c r="I10" s="20">
        <f>H10*G10</f>
        <v>4148</v>
      </c>
      <c r="J10" s="20">
        <f t="shared" ref="J10" si="6">+I10*0%</f>
        <v>0</v>
      </c>
      <c r="K10" s="20"/>
      <c r="L10" s="20">
        <f t="shared" ref="L10" si="7">I10</f>
        <v>4148</v>
      </c>
      <c r="M10" s="20">
        <v>295</v>
      </c>
      <c r="N10" s="20">
        <f t="shared" ref="N10" si="8">M10</f>
        <v>295</v>
      </c>
      <c r="O10" s="20">
        <f t="shared" si="3"/>
        <v>3853</v>
      </c>
      <c r="P10" s="62"/>
      <c r="Q10" s="62"/>
    </row>
    <row r="11" spans="1:17" s="1" customFormat="1" x14ac:dyDescent="0.2">
      <c r="A11" s="54" t="s">
        <v>84</v>
      </c>
      <c r="B11" s="5" t="s">
        <v>28</v>
      </c>
      <c r="C11" s="7" t="s">
        <v>22</v>
      </c>
      <c r="D11" s="6" t="s">
        <v>106</v>
      </c>
      <c r="E11" s="15">
        <v>1101</v>
      </c>
      <c r="F11" s="21">
        <v>8296</v>
      </c>
      <c r="G11" s="6">
        <v>15</v>
      </c>
      <c r="H11" s="21">
        <f t="shared" ref="H11" si="9">F11/30</f>
        <v>276.53333333333336</v>
      </c>
      <c r="I11" s="21">
        <f>H11*G11</f>
        <v>4148</v>
      </c>
      <c r="J11" s="21">
        <f t="shared" ref="J11:J12" si="10">+I11*0%</f>
        <v>0</v>
      </c>
      <c r="K11" s="21"/>
      <c r="L11" s="21">
        <f t="shared" ref="L11" si="11">I11</f>
        <v>4148</v>
      </c>
      <c r="M11" s="21">
        <v>295</v>
      </c>
      <c r="N11" s="21">
        <f t="shared" ref="N11:N12" si="12">M11</f>
        <v>295</v>
      </c>
      <c r="O11" s="21">
        <f t="shared" ref="O11:O12" si="13">+L11-N11</f>
        <v>3853</v>
      </c>
      <c r="P11" s="64"/>
      <c r="Q11" s="64"/>
    </row>
    <row r="12" spans="1:17" x14ac:dyDescent="0.2">
      <c r="A12" s="18" t="s">
        <v>85</v>
      </c>
      <c r="B12" s="11" t="s">
        <v>29</v>
      </c>
      <c r="C12" s="24" t="s">
        <v>30</v>
      </c>
      <c r="D12" s="12" t="s">
        <v>107</v>
      </c>
      <c r="E12" s="17">
        <v>1101</v>
      </c>
      <c r="F12" s="20">
        <v>6224</v>
      </c>
      <c r="G12" s="12">
        <v>15</v>
      </c>
      <c r="H12" s="20">
        <f>F12/30</f>
        <v>207.46666666666667</v>
      </c>
      <c r="I12" s="20">
        <f>H12*G12</f>
        <v>3112</v>
      </c>
      <c r="J12" s="20">
        <f t="shared" si="10"/>
        <v>0</v>
      </c>
      <c r="K12" s="20"/>
      <c r="L12" s="20">
        <f>I12</f>
        <v>3112</v>
      </c>
      <c r="M12" s="37">
        <v>58</v>
      </c>
      <c r="N12" s="37">
        <f t="shared" si="12"/>
        <v>58</v>
      </c>
      <c r="O12" s="20">
        <f t="shared" si="13"/>
        <v>3054</v>
      </c>
      <c r="P12" s="81"/>
      <c r="Q12" s="81"/>
    </row>
    <row r="13" spans="1:17" s="1" customFormat="1" x14ac:dyDescent="0.2">
      <c r="A13" s="54" t="s">
        <v>88</v>
      </c>
      <c r="B13" s="5" t="s">
        <v>111</v>
      </c>
      <c r="C13" s="7" t="s">
        <v>22</v>
      </c>
      <c r="D13" s="6" t="s">
        <v>112</v>
      </c>
      <c r="E13" s="15">
        <v>1001</v>
      </c>
      <c r="F13" s="21">
        <v>8296</v>
      </c>
      <c r="G13" s="6">
        <v>15</v>
      </c>
      <c r="H13" s="21">
        <f t="shared" ref="H13" si="14">F13/30</f>
        <v>276.53333333333336</v>
      </c>
      <c r="I13" s="21">
        <f>H13*G13</f>
        <v>4148</v>
      </c>
      <c r="J13" s="21">
        <f t="shared" ref="J13" si="15">+I13*0%</f>
        <v>0</v>
      </c>
      <c r="K13" s="21"/>
      <c r="L13" s="21">
        <f t="shared" ref="L13" si="16">I13</f>
        <v>4148</v>
      </c>
      <c r="M13" s="21">
        <v>295</v>
      </c>
      <c r="N13" s="21">
        <f t="shared" ref="N13" si="17">M13</f>
        <v>295</v>
      </c>
      <c r="O13" s="21">
        <f t="shared" ref="O13" si="18">+L13-N13</f>
        <v>3853</v>
      </c>
      <c r="P13" s="65"/>
      <c r="Q13" s="65"/>
    </row>
    <row r="14" spans="1:17" x14ac:dyDescent="0.2">
      <c r="A14" s="16"/>
      <c r="B14" s="16"/>
      <c r="C14" s="16"/>
      <c r="D14" s="16"/>
      <c r="E14" s="16"/>
      <c r="F14" s="22"/>
      <c r="G14" s="22"/>
      <c r="H14" s="22"/>
      <c r="I14" s="22"/>
      <c r="J14" s="22"/>
      <c r="K14" s="22"/>
      <c r="L14" s="22"/>
      <c r="M14" s="22"/>
      <c r="N14" s="22"/>
      <c r="O14" s="22"/>
    </row>
    <row r="15" spans="1:17" x14ac:dyDescent="0.2">
      <c r="C15" s="25" t="s">
        <v>74</v>
      </c>
      <c r="D15" s="9"/>
      <c r="E15" s="8"/>
      <c r="F15" s="38">
        <f>SUM(F8:F14)</f>
        <v>46894</v>
      </c>
      <c r="G15" s="38"/>
      <c r="H15" s="38">
        <f>SUM(H8:H14)</f>
        <v>1563.1333333333332</v>
      </c>
      <c r="I15" s="38">
        <f>SUM(I8:I14)</f>
        <v>23447</v>
      </c>
      <c r="J15" s="38">
        <f t="shared" ref="J15:N15" si="19">SUM(J8:J14)</f>
        <v>0</v>
      </c>
      <c r="K15" s="38">
        <f t="shared" si="19"/>
        <v>0</v>
      </c>
      <c r="L15" s="38">
        <f t="shared" si="19"/>
        <v>23447</v>
      </c>
      <c r="M15" s="38">
        <f t="shared" si="19"/>
        <v>1489</v>
      </c>
      <c r="N15" s="38">
        <f t="shared" si="19"/>
        <v>1489</v>
      </c>
      <c r="O15" s="38">
        <f>SUM(O8:O14)</f>
        <v>21958</v>
      </c>
    </row>
    <row r="16" spans="1:17" ht="18.75" customHeight="1" x14ac:dyDescent="0.2">
      <c r="C16" s="46"/>
      <c r="D16" s="47"/>
      <c r="E16" s="48"/>
      <c r="F16" s="49"/>
      <c r="G16" s="49"/>
      <c r="H16" s="49"/>
      <c r="I16" s="49"/>
      <c r="J16" s="49"/>
      <c r="K16" s="49"/>
      <c r="L16" s="49"/>
      <c r="M16" s="49"/>
      <c r="N16" s="49"/>
      <c r="O16" s="49"/>
    </row>
    <row r="17" spans="3:15" x14ac:dyDescent="0.2">
      <c r="C17" s="46"/>
      <c r="D17" s="47"/>
      <c r="E17" s="48"/>
      <c r="F17" s="49"/>
      <c r="G17" s="49"/>
      <c r="H17" s="49"/>
      <c r="I17" s="49"/>
      <c r="J17" s="49"/>
      <c r="K17" s="49"/>
      <c r="L17" s="49"/>
      <c r="M17" s="49"/>
      <c r="N17" s="49"/>
      <c r="O17" s="49"/>
    </row>
    <row r="18" spans="3:15" x14ac:dyDescent="0.2">
      <c r="C18" s="46"/>
      <c r="D18" s="47"/>
      <c r="E18" s="48"/>
      <c r="F18" s="49"/>
      <c r="G18" s="49"/>
      <c r="H18" s="49"/>
      <c r="I18" s="49"/>
      <c r="J18" s="49"/>
      <c r="K18" s="49"/>
      <c r="L18" s="49"/>
      <c r="M18" s="49"/>
      <c r="N18" s="49"/>
      <c r="O18" s="49"/>
    </row>
  </sheetData>
  <mergeCells count="19">
    <mergeCell ref="P13:Q13"/>
    <mergeCell ref="P9:Q9"/>
    <mergeCell ref="P10:Q10"/>
    <mergeCell ref="P11:Q11"/>
    <mergeCell ref="P12:Q12"/>
    <mergeCell ref="P8:Q8"/>
    <mergeCell ref="A1:Q1"/>
    <mergeCell ref="A2:Q2"/>
    <mergeCell ref="A5:A6"/>
    <mergeCell ref="B5:B6"/>
    <mergeCell ref="C5:C6"/>
    <mergeCell ref="E5:E6"/>
    <mergeCell ref="F5:F6"/>
    <mergeCell ref="I5:I6"/>
    <mergeCell ref="J5:J6"/>
    <mergeCell ref="O5:O6"/>
    <mergeCell ref="D5:D6"/>
    <mergeCell ref="E3:M3"/>
    <mergeCell ref="P5:Q6"/>
  </mergeCells>
  <pageMargins left="0.7" right="0.7" top="0.75" bottom="0.75" header="0.3" footer="0.3"/>
  <pageSetup paperSize="5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DIF 01</vt:lpstr>
      <vt:lpstr>DIF 02</vt:lpstr>
      <vt:lpstr>DIF 01!Área_de_impresión</vt:lpstr>
      <vt:lpstr>DIF 02!Área_de_impresión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Oficialia</cp:lastModifiedBy>
  <cp:lastPrinted>2023-01-13T15:35:32Z</cp:lastPrinted>
  <dcterms:created xsi:type="dcterms:W3CDTF">2021-09-06T14:36:30Z</dcterms:created>
  <dcterms:modified xsi:type="dcterms:W3CDTF">2023-01-13T15:45:32Z</dcterms:modified>
</cp:coreProperties>
</file>