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65" activeTab="1"/>
  </bookViews>
  <sheets>
    <sheet name="DIF 01" sheetId="2" r:id="rId1"/>
    <sheet name="DIF 02" sheetId="3" r:id="rId2"/>
  </sheets>
  <definedNames>
    <definedName name="_xlnm.Print_Area" localSheetId="0">'DIF 01'!$A$1:$Q$35</definedName>
    <definedName name="_xlnm.Print_Area" localSheetId="1">'DIF 02'!$A$1:$Q$27</definedName>
  </definedNames>
  <calcPr calcId="124519"/>
</workbook>
</file>

<file path=xl/calcChain.xml><?xml version="1.0" encoding="utf-8"?>
<calcChain xmlns="http://schemas.openxmlformats.org/spreadsheetml/2006/main">
  <c r="I27" i="2"/>
  <c r="L15"/>
  <c r="O15" i="3"/>
  <c r="N13"/>
  <c r="H13"/>
  <c r="I13" s="1"/>
  <c r="L13" l="1"/>
  <c r="O13" s="1"/>
  <c r="J13"/>
  <c r="O27" i="2" l="1"/>
  <c r="N27"/>
  <c r="F27"/>
  <c r="N25"/>
  <c r="N24"/>
  <c r="O25"/>
  <c r="O24"/>
  <c r="L25"/>
  <c r="L27" s="1"/>
  <c r="L24"/>
  <c r="L22"/>
  <c r="L23"/>
  <c r="I25"/>
  <c r="I24"/>
  <c r="J24" s="1"/>
  <c r="I23"/>
  <c r="H25"/>
  <c r="H24"/>
  <c r="H20"/>
  <c r="L20" s="1"/>
  <c r="O20" s="1"/>
  <c r="O15"/>
  <c r="N23"/>
  <c r="H23"/>
  <c r="H12" i="3"/>
  <c r="N22" i="2"/>
  <c r="H22"/>
  <c r="I22" s="1"/>
  <c r="N7"/>
  <c r="O7"/>
  <c r="L7"/>
  <c r="I7"/>
  <c r="H7"/>
  <c r="O23" l="1"/>
  <c r="J23"/>
  <c r="O22"/>
  <c r="J22"/>
  <c r="N6"/>
  <c r="H6"/>
  <c r="I6" l="1"/>
  <c r="L6" s="1"/>
  <c r="O6" s="1"/>
  <c r="N10" i="3"/>
  <c r="H10"/>
  <c r="I10" s="1"/>
  <c r="J10" s="1"/>
  <c r="N19" i="2"/>
  <c r="J19"/>
  <c r="L19" s="1"/>
  <c r="O19" s="1"/>
  <c r="H19"/>
  <c r="N18"/>
  <c r="J18"/>
  <c r="L18" s="1"/>
  <c r="H18"/>
  <c r="N13"/>
  <c r="J13"/>
  <c r="L13" s="1"/>
  <c r="O13" s="1"/>
  <c r="H13"/>
  <c r="G15" i="3"/>
  <c r="K15"/>
  <c r="M15"/>
  <c r="F15"/>
  <c r="O18" i="2" l="1"/>
  <c r="L10" i="3"/>
  <c r="O10" l="1"/>
  <c r="N12"/>
  <c r="N11"/>
  <c r="N9"/>
  <c r="N8"/>
  <c r="H11"/>
  <c r="I11" s="1"/>
  <c r="L11" s="1"/>
  <c r="H9"/>
  <c r="I9" s="1"/>
  <c r="L9" s="1"/>
  <c r="H8"/>
  <c r="N8" i="2"/>
  <c r="N9"/>
  <c r="N10"/>
  <c r="N11"/>
  <c r="N12"/>
  <c r="N14"/>
  <c r="N15"/>
  <c r="N16"/>
  <c r="N17"/>
  <c r="N20"/>
  <c r="N21"/>
  <c r="H21"/>
  <c r="H17"/>
  <c r="H16"/>
  <c r="H15"/>
  <c r="H14"/>
  <c r="H12"/>
  <c r="H11"/>
  <c r="I11" s="1"/>
  <c r="J11" s="1"/>
  <c r="L11" s="1"/>
  <c r="H10"/>
  <c r="I10" s="1"/>
  <c r="H9"/>
  <c r="H8"/>
  <c r="J8"/>
  <c r="L8" s="1"/>
  <c r="J9"/>
  <c r="L9" s="1"/>
  <c r="O9" s="1"/>
  <c r="J10"/>
  <c r="L10" s="1"/>
  <c r="O10" s="1"/>
  <c r="J12"/>
  <c r="L12" s="1"/>
  <c r="J14"/>
  <c r="L14" s="1"/>
  <c r="J15"/>
  <c r="J16"/>
  <c r="L16" s="1"/>
  <c r="O16" s="1"/>
  <c r="J17"/>
  <c r="L17" s="1"/>
  <c r="J20"/>
  <c r="J21"/>
  <c r="L21" s="1"/>
  <c r="I12" i="3" l="1"/>
  <c r="L12" s="1"/>
  <c r="O12" s="1"/>
  <c r="H15"/>
  <c r="I8"/>
  <c r="O14" i="2"/>
  <c r="O12"/>
  <c r="O8"/>
  <c r="N15" i="3"/>
  <c r="O21" i="2"/>
  <c r="O17"/>
  <c r="O11"/>
  <c r="A2" i="3"/>
  <c r="A1"/>
  <c r="O11"/>
  <c r="J11"/>
  <c r="J9"/>
  <c r="O9" s="1"/>
  <c r="K27" i="2"/>
  <c r="M27"/>
  <c r="L8" i="3" l="1"/>
  <c r="L15" s="1"/>
  <c r="I15"/>
  <c r="J12"/>
  <c r="J8"/>
  <c r="O8"/>
  <c r="H27" i="2"/>
  <c r="J15" i="3" l="1"/>
  <c r="J27" i="2"/>
</calcChain>
</file>

<file path=xl/sharedStrings.xml><?xml version="1.0" encoding="utf-8"?>
<sst xmlns="http://schemas.openxmlformats.org/spreadsheetml/2006/main" count="151" uniqueCount="121">
  <si>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</si>
  <si>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</si>
  <si>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</si>
  <si>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</si>
  <si>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</si>
  <si>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</si>
  <si>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</si>
  <si>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</si>
  <si>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</si>
  <si>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</si>
  <si>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</si>
  <si>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</si>
  <si>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</si>
  <si>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</si>
  <si>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</si>
  <si>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</si>
  <si>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</si>
  <si>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</si>
  <si>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</si>
  <si>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</si>
  <si>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</si>
  <si>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</si>
  <si>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</si>
  <si>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</si>
  <si>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</si>
  <si>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</si>
  <si>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DIF-18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</si>
  <si>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</si>
  <si>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</si>
  <si>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</si>
  <si>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</si>
  <si>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</si>
  <si>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</si>
  <si>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</si>
  <si>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</si>
  <si>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</si>
  <si>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</si>
  <si>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</si>
  <si>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</si>
  <si>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</si>
  <si>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</si>
  <si>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</si>
  <si>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CAMACHO MONTELONGO MARIA LUISA</t>
  </si>
  <si>
    <t>MTR DE LA 3RA EDAD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</si>
  <si>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</si>
  <si>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</si>
  <si>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</si>
  <si>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</si>
  <si>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</si>
  <si>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</si>
  <si>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</si>
  <si>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</si>
  <si>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</si>
  <si>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MARTINEZ MOLINA YOSELIN JAQUELINE</t>
  </si>
  <si>
    <t>PROMOTORA AUX.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</si>
  <si>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</si>
  <si>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</si>
  <si>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</si>
  <si>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</si>
  <si>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</si>
  <si>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</si>
  <si>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</si>
  <si>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</si>
  <si>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</si>
  <si>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</si>
  <si>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</si>
  <si>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</si>
  <si>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</si>
  <si>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GONZALEZ MARISCAL MARCELA</t>
  </si>
  <si>
    <t>AUXILIAR ADMON.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</si>
  <si>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</si>
  <si>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</si>
  <si>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</si>
  <si>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</si>
  <si>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</si>
  <si>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</si>
  <si>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</si>
  <si>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</si>
  <si>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</si>
  <si>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</si>
  <si>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</si>
  <si>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>HERNANDEZ DEL ANDA MARIA FERNANDA</t>
  </si>
  <si>
    <t>DEPARTAMENTO JURIDICO Y AUX ADMINISTRATIVO</t>
  </si>
  <si>
    <t>HEAF960913KI1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</si>
  <si>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</si>
  <si>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</si>
  <si>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</si>
  <si>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</si>
  <si>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</si>
  <si>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</si>
  <si>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</si>
  <si>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</si>
  <si>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DIF-19</t>
  </si>
  <si>
    <t>BARRERA ZEPEDA LETICIA</t>
  </si>
  <si>
    <t>RODRIGUEZ ORTA YESICA</t>
  </si>
  <si>
    <t>COORDINADORA DELEGACIO</t>
  </si>
  <si>
    <t>DIF-CAIC-006</t>
  </si>
  <si>
    <t>RARR8307178F1</t>
  </si>
  <si>
    <t>GORL860820AK2</t>
  </si>
  <si>
    <t>MOAD910616TM8</t>
  </si>
  <si>
    <t xml:space="preserve">CAML710906STA  </t>
  </si>
  <si>
    <t>AOMG910107DU0</t>
  </si>
  <si>
    <t>DUVP800626CJ6</t>
  </si>
  <si>
    <t>MAMY931208B7A</t>
  </si>
  <si>
    <t>AARH930303JD0</t>
  </si>
  <si>
    <t>ROPY901108BX2</t>
  </si>
  <si>
    <t>CULE961103BV5</t>
  </si>
  <si>
    <t>GAJC830524GJ7</t>
  </si>
  <si>
    <t>GOMM8501314E8</t>
  </si>
  <si>
    <t>CUPR730704PZ8</t>
  </si>
  <si>
    <t>ROVN771210JQ7</t>
  </si>
  <si>
    <t>MOMM740928683</t>
  </si>
  <si>
    <t>BAZL690128J6A</t>
  </si>
  <si>
    <t>ROOY840624GX2</t>
  </si>
  <si>
    <t>AIGV841201352</t>
  </si>
  <si>
    <t>MEAM731218LX9</t>
  </si>
  <si>
    <t>AAHB930814RC7</t>
  </si>
  <si>
    <t>SECC780719CW2</t>
  </si>
  <si>
    <t>AOCB871025DM4</t>
  </si>
  <si>
    <t>RAMIREZ RODRIGUEZ REGINA DE LOS ANGELES</t>
  </si>
  <si>
    <t>NOMINA QUINCENAL DEL 16 AL 31 DE DICIEMBRE DEL 2021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</si>
</sst>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0_ ;\-0\ "/>
    <numFmt numFmtId="166" formatCode="_-[$$-80A]* #,##0_-;\-[$$-80A]* #,##0_-;_-[$$-80A]* &quot;-&quot;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65" fontId="0" fillId="4" borderId="0" xfId="0" applyNumberFormat="1" applyFill="1" applyBorder="1" applyAlignment="1">
      <alignment horizontal="right"/>
    </xf>
    <xf numFmtId="164" fontId="8" fillId="4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Border="1"/>
    <xf numFmtId="0" fontId="5" fillId="5" borderId="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left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4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44" fontId="2" fillId="2" borderId="0" xfId="0" applyNumberFormat="1" applyFont="1" applyFill="1" applyBorder="1" applyAlignment="1">
      <alignment horizontal="center" vertical="center" wrapText="1"/>
    </xf>
    <xf numFmtId="44" fontId="5" fillId="5" borderId="0" xfId="0" applyNumberFormat="1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44" fontId="5" fillId="0" borderId="0" xfId="0" applyNumberFormat="1" applyFont="1"/>
    <xf numFmtId="44" fontId="0" fillId="0" borderId="0" xfId="0" applyNumberFormat="1"/>
    <xf numFmtId="0" fontId="5" fillId="5" borderId="0" xfId="0" applyFont="1" applyFill="1" applyBorder="1" applyAlignment="1">
      <alignment horizontal="left"/>
    </xf>
    <xf numFmtId="164" fontId="8" fillId="4" borderId="0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44" fontId="2" fillId="3" borderId="3" xfId="0" applyNumberFormat="1" applyFont="1" applyFill="1" applyBorder="1" applyAlignment="1">
      <alignment horizontal="center"/>
    </xf>
    <xf numFmtId="44" fontId="2" fillId="3" borderId="5" xfId="0" applyNumberFormat="1" applyFont="1" applyFill="1" applyBorder="1" applyAlignment="1">
      <alignment horizontal="center"/>
    </xf>
    <xf numFmtId="44" fontId="2" fillId="3" borderId="6" xfId="0" applyNumberFormat="1" applyFont="1" applyFill="1" applyBorder="1" applyAlignment="1">
      <alignment horizontal="center"/>
    </xf>
    <xf numFmtId="44" fontId="2" fillId="2" borderId="0" xfId="1" applyNumberFormat="1" applyFont="1" applyFill="1" applyBorder="1" applyAlignment="1">
      <alignment horizontal="center" vertical="center" wrapText="1"/>
    </xf>
    <xf numFmtId="44" fontId="2" fillId="2" borderId="0" xfId="0" applyNumberFormat="1" applyFont="1" applyFill="1" applyBorder="1" applyAlignment="1">
      <alignment horizontal="center"/>
    </xf>
    <xf numFmtId="44" fontId="4" fillId="2" borderId="0" xfId="0" applyNumberFormat="1" applyFont="1" applyFill="1" applyAlignment="1">
      <alignment horizontal="center"/>
    </xf>
    <xf numFmtId="44" fontId="4" fillId="5" borderId="0" xfId="0" applyNumberFormat="1" applyFont="1" applyFill="1" applyAlignment="1">
      <alignment horizontal="center"/>
    </xf>
    <xf numFmtId="44" fontId="8" fillId="4" borderId="0" xfId="1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" xfId="0" applyNumberFormat="1" applyFont="1" applyFill="1" applyBorder="1" applyAlignment="1">
      <alignment horizontal="center" vertical="center"/>
    </xf>
    <xf numFmtId="44" fontId="2" fillId="3" borderId="6" xfId="0" applyNumberFormat="1" applyFont="1" applyFill="1" applyBorder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44" fontId="0" fillId="2" borderId="0" xfId="0" applyNumberFormat="1" applyFill="1"/>
    <xf numFmtId="44" fontId="0" fillId="2" borderId="0" xfId="0" applyNumberFormat="1" applyFill="1" applyAlignment="1">
      <alignment horizontal="center"/>
    </xf>
    <xf numFmtId="44" fontId="0" fillId="0" borderId="0" xfId="0" applyNumberFormat="1" applyFill="1"/>
    <xf numFmtId="44" fontId="0" fillId="0" borderId="0" xfId="0" applyNumberFormat="1" applyFill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right"/>
    </xf>
    <xf numFmtId="44" fontId="8" fillId="0" borderId="0" xfId="1" applyNumberFormat="1" applyFont="1" applyFill="1" applyBorder="1" applyAlignment="1">
      <alignment horizontal="right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0" fontId="5" fillId="5" borderId="0" xfId="0" applyNumberFormat="1" applyFont="1" applyFill="1" applyAlignment="1">
      <alignment horizontal="center"/>
    </xf>
    <xf numFmtId="0" fontId="8" fillId="4" borderId="0" xfId="1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/>
    <xf numFmtId="0" fontId="5" fillId="5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11" fillId="2" borderId="0" xfId="0" applyFont="1" applyFill="1"/>
    <xf numFmtId="0" fontId="4" fillId="5" borderId="8" xfId="0" applyFont="1" applyFill="1" applyBorder="1" applyAlignment="1">
      <alignment horizontal="center"/>
    </xf>
    <xf numFmtId="164" fontId="5" fillId="2" borderId="0" xfId="1" applyNumberFormat="1" applyFont="1" applyFill="1"/>
    <xf numFmtId="1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Border="1"/>
    <xf numFmtId="166" fontId="5" fillId="2" borderId="0" xfId="0" applyNumberFormat="1" applyFont="1" applyFill="1" applyBorder="1"/>
    <xf numFmtId="166" fontId="5" fillId="2" borderId="0" xfId="0" applyNumberFormat="1" applyFont="1" applyFill="1"/>
    <xf numFmtId="166" fontId="5" fillId="2" borderId="0" xfId="1" applyNumberFormat="1" applyFont="1" applyFill="1"/>
    <xf numFmtId="44" fontId="5" fillId="2" borderId="0" xfId="1" applyNumberFormat="1" applyFont="1" applyFill="1"/>
    <xf numFmtId="164" fontId="4" fillId="5" borderId="0" xfId="1" applyNumberFormat="1" applyFont="1" applyFill="1"/>
    <xf numFmtId="1" fontId="4" fillId="5" borderId="0" xfId="0" applyNumberFormat="1" applyFont="1" applyFill="1" applyAlignment="1">
      <alignment horizontal="center"/>
    </xf>
    <xf numFmtId="164" fontId="5" fillId="5" borderId="0" xfId="0" applyNumberFormat="1" applyFont="1" applyFill="1" applyBorder="1"/>
    <xf numFmtId="166" fontId="5" fillId="5" borderId="0" xfId="0" applyNumberFormat="1" applyFont="1" applyFill="1" applyBorder="1"/>
    <xf numFmtId="166" fontId="4" fillId="5" borderId="0" xfId="0" applyNumberFormat="1" applyFont="1" applyFill="1"/>
    <xf numFmtId="166" fontId="5" fillId="5" borderId="0" xfId="1" applyNumberFormat="1" applyFont="1" applyFill="1"/>
    <xf numFmtId="166" fontId="4" fillId="5" borderId="0" xfId="0" applyNumberFormat="1" applyFont="1" applyFill="1" applyBorder="1"/>
    <xf numFmtId="44" fontId="5" fillId="5" borderId="0" xfId="1" applyNumberFormat="1" applyFont="1" applyFill="1"/>
    <xf numFmtId="0" fontId="10" fillId="2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2" fillId="3" borderId="3" xfId="0" applyNumberFormat="1" applyFont="1" applyFill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center" vertical="center" wrapText="1"/>
    </xf>
    <xf numFmtId="44" fontId="2" fillId="3" borderId="3" xfId="1" applyNumberFormat="1" applyFont="1" applyFill="1" applyBorder="1" applyAlignment="1">
      <alignment horizontal="center" vertical="center" wrapText="1"/>
    </xf>
    <xf numFmtId="44" fontId="2" fillId="3" borderId="6" xfId="1" applyNumberFormat="1" applyFont="1" applyFill="1" applyBorder="1" applyAlignment="1">
      <alignment horizontal="center" vertical="center" wrapText="1"/>
    </xf>
    <xf numFmtId="44" fontId="2" fillId="3" borderId="4" xfId="1" applyNumberFormat="1" applyFont="1" applyFill="1" applyBorder="1" applyAlignment="1">
      <alignment horizontal="center" vertical="center" wrapText="1"/>
    </xf>
    <xf numFmtId="44" fontId="2" fillId="3" borderId="7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16</xdr:col>
      <xdr:colOff>817033</xdr:colOff>
      <xdr:row>33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6010275"/>
          <a:ext cx="11923183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3924300"/>
          <a:ext cx="11799358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showGridLines="0" topLeftCell="A7" workbookViewId="0">
      <selection sqref="A1:Q35"/>
    </sheetView>
  </sheetViews>
  <sheetFormatPr baseColWidth="10" defaultRowHeight="15"/>
  <cols>
    <col min="2" max="2" width="29.7109375" style="30" customWidth="1"/>
    <col min="3" max="3" width="20.140625" style="30" customWidth="1"/>
    <col min="4" max="4" width="11.7109375" style="12" customWidth="1"/>
    <col min="5" max="5" width="9.28515625" customWidth="1"/>
    <col min="6" max="6" width="17.85546875" style="26" hidden="1" customWidth="1"/>
    <col min="7" max="7" width="11.5703125" style="64" bestFit="1" customWidth="1"/>
    <col min="8" max="8" width="11.5703125" style="26" hidden="1" customWidth="1"/>
    <col min="9" max="9" width="12.7109375" style="26" bestFit="1" customWidth="1"/>
    <col min="10" max="11" width="6.5703125" style="26" hidden="1" customWidth="1"/>
    <col min="12" max="12" width="12.7109375" style="26" bestFit="1" customWidth="1"/>
    <col min="13" max="14" width="11.5703125" style="26" bestFit="1" customWidth="1"/>
    <col min="15" max="15" width="12.7109375" style="26" bestFit="1" customWidth="1"/>
    <col min="17" max="17" width="18.28515625" customWidth="1"/>
  </cols>
  <sheetData>
    <row r="1" spans="1:17" ht="21">
      <c r="A1" s="90" t="s">
        <v>76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ht="21">
      <c r="A2" s="90" t="s">
        <v>120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>
      <c r="A3" s="91" t="s">
        <v>0</v>
      </c>
      <c r="B3" s="92" t="s">
        <v>1</v>
      </c>
      <c r="C3" s="92" t="s">
        <v>2</v>
      </c>
      <c r="D3" s="92" t="s">
        <v>79</v>
      </c>
      <c r="E3" s="92" t="s">
        <v>3</v>
      </c>
      <c r="F3" s="94" t="s">
        <v>4</v>
      </c>
      <c r="G3" s="57" t="s">
        <v>5</v>
      </c>
      <c r="H3" s="45" t="s">
        <v>6</v>
      </c>
      <c r="I3" s="94" t="s">
        <v>6</v>
      </c>
      <c r="J3" s="96" t="s">
        <v>7</v>
      </c>
      <c r="K3" s="46" t="s">
        <v>8</v>
      </c>
      <c r="L3" s="45" t="s">
        <v>9</v>
      </c>
      <c r="M3" s="45" t="s">
        <v>10</v>
      </c>
      <c r="N3" s="45" t="s">
        <v>11</v>
      </c>
      <c r="O3" s="98" t="s">
        <v>12</v>
      </c>
      <c r="P3" s="91" t="s">
        <v>13</v>
      </c>
      <c r="Q3" s="91"/>
    </row>
    <row r="4" spans="1:17">
      <c r="A4" s="91"/>
      <c r="B4" s="93"/>
      <c r="C4" s="93"/>
      <c r="D4" s="93"/>
      <c r="E4" s="93"/>
      <c r="F4" s="95"/>
      <c r="G4" s="58" t="s">
        <v>14</v>
      </c>
      <c r="H4" s="47" t="s">
        <v>15</v>
      </c>
      <c r="I4" s="95"/>
      <c r="J4" s="97"/>
      <c r="K4" s="48" t="s">
        <v>16</v>
      </c>
      <c r="L4" s="47" t="s">
        <v>17</v>
      </c>
      <c r="M4" s="47" t="s">
        <v>18</v>
      </c>
      <c r="N4" s="47" t="s">
        <v>19</v>
      </c>
      <c r="O4" s="99"/>
      <c r="P4" s="91"/>
      <c r="Q4" s="91"/>
    </row>
    <row r="5" spans="1:17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7" s="1" customFormat="1">
      <c r="A6" s="17" t="s">
        <v>34</v>
      </c>
      <c r="B6" s="32" t="s">
        <v>78</v>
      </c>
      <c r="C6" s="9" t="s">
        <v>33</v>
      </c>
      <c r="D6" s="7" t="s">
        <v>80</v>
      </c>
      <c r="E6" s="18">
        <v>1101</v>
      </c>
      <c r="F6" s="71">
        <v>14072</v>
      </c>
      <c r="G6" s="72">
        <v>15</v>
      </c>
      <c r="H6" s="73">
        <f>+F6/30</f>
        <v>469.06666666666666</v>
      </c>
      <c r="I6" s="74">
        <f>+G6*H6</f>
        <v>7036</v>
      </c>
      <c r="J6" s="75">
        <v>0</v>
      </c>
      <c r="K6" s="75">
        <v>0</v>
      </c>
      <c r="L6" s="74">
        <f>+I6+J6+K6</f>
        <v>7036</v>
      </c>
      <c r="M6" s="76">
        <v>792</v>
      </c>
      <c r="N6" s="74">
        <f>+M6</f>
        <v>792</v>
      </c>
      <c r="O6" s="77">
        <f>+L6-N6</f>
        <v>6244</v>
      </c>
      <c r="P6" s="100"/>
      <c r="Q6" s="100"/>
    </row>
    <row r="7" spans="1:17" s="69" customFormat="1">
      <c r="A7" s="16" t="s">
        <v>35</v>
      </c>
      <c r="B7" s="31" t="s">
        <v>81</v>
      </c>
      <c r="C7" s="31" t="s">
        <v>82</v>
      </c>
      <c r="D7" s="20" t="s">
        <v>83</v>
      </c>
      <c r="E7" s="20">
        <v>1101</v>
      </c>
      <c r="F7" s="78">
        <v>9814</v>
      </c>
      <c r="G7" s="79">
        <v>15</v>
      </c>
      <c r="H7" s="80">
        <f>+F7/30</f>
        <v>327.13333333333333</v>
      </c>
      <c r="I7" s="81">
        <f>+G7*H7</f>
        <v>4907</v>
      </c>
      <c r="J7" s="82"/>
      <c r="K7" s="82"/>
      <c r="L7" s="81">
        <f>+I7+J7+K7</f>
        <v>4907</v>
      </c>
      <c r="M7" s="83">
        <v>407</v>
      </c>
      <c r="N7" s="84">
        <f>M7</f>
        <v>407</v>
      </c>
      <c r="O7" s="85">
        <f>+L7-N7</f>
        <v>4500</v>
      </c>
      <c r="P7" s="70"/>
      <c r="Q7" s="70"/>
    </row>
    <row r="8" spans="1:17" s="1" customFormat="1">
      <c r="A8" s="17" t="s">
        <v>35</v>
      </c>
      <c r="B8" s="32" t="s">
        <v>36</v>
      </c>
      <c r="C8" s="9" t="s">
        <v>37</v>
      </c>
      <c r="D8" s="7" t="s">
        <v>98</v>
      </c>
      <c r="E8" s="18">
        <v>1101</v>
      </c>
      <c r="F8" s="24">
        <v>6852</v>
      </c>
      <c r="G8" s="59">
        <v>15</v>
      </c>
      <c r="H8" s="24">
        <f>+F8/30</f>
        <v>228.4</v>
      </c>
      <c r="I8" s="24">
        <v>3426</v>
      </c>
      <c r="J8" s="24">
        <f>+I8*0%</f>
        <v>0</v>
      </c>
      <c r="K8" s="24"/>
      <c r="L8" s="24">
        <f>+I8+J8+K8</f>
        <v>3426</v>
      </c>
      <c r="M8" s="24">
        <v>112</v>
      </c>
      <c r="N8" s="24">
        <f t="shared" ref="N8:N23" si="0">M8</f>
        <v>112</v>
      </c>
      <c r="O8" s="24">
        <f>L8-N8</f>
        <v>3314</v>
      </c>
      <c r="P8" s="100"/>
      <c r="Q8" s="100"/>
    </row>
    <row r="9" spans="1:17">
      <c r="A9" s="16" t="s">
        <v>38</v>
      </c>
      <c r="B9" s="31" t="s">
        <v>39</v>
      </c>
      <c r="C9" s="27" t="s">
        <v>40</v>
      </c>
      <c r="D9" s="14" t="s">
        <v>99</v>
      </c>
      <c r="E9" s="20">
        <v>1101</v>
      </c>
      <c r="F9" s="23">
        <v>7932</v>
      </c>
      <c r="G9" s="65">
        <v>15</v>
      </c>
      <c r="H9" s="23">
        <f>+F9/30</f>
        <v>264.39999999999998</v>
      </c>
      <c r="I9" s="23">
        <v>3966</v>
      </c>
      <c r="J9" s="23">
        <f t="shared" ref="J9:J17" si="1">+I9*0%</f>
        <v>0</v>
      </c>
      <c r="K9" s="23"/>
      <c r="L9" s="23">
        <f>+I9+J9+K9</f>
        <v>3966</v>
      </c>
      <c r="M9" s="23">
        <v>296</v>
      </c>
      <c r="N9" s="23">
        <f t="shared" si="0"/>
        <v>296</v>
      </c>
      <c r="O9" s="23">
        <f>L9-N9</f>
        <v>3670</v>
      </c>
      <c r="P9" s="102"/>
      <c r="Q9" s="102"/>
    </row>
    <row r="10" spans="1:17">
      <c r="A10" s="17" t="s">
        <v>41</v>
      </c>
      <c r="B10" s="32" t="s">
        <v>42</v>
      </c>
      <c r="C10" s="9" t="s">
        <v>43</v>
      </c>
      <c r="D10" s="7" t="s">
        <v>100</v>
      </c>
      <c r="E10" s="18">
        <v>1101</v>
      </c>
      <c r="F10" s="24">
        <v>6900</v>
      </c>
      <c r="G10" s="59">
        <v>15</v>
      </c>
      <c r="H10" s="24">
        <f t="shared" ref="H10:H21" si="2">F10/30</f>
        <v>230</v>
      </c>
      <c r="I10" s="24">
        <f>G10*H10</f>
        <v>3450</v>
      </c>
      <c r="J10" s="24">
        <f t="shared" si="1"/>
        <v>0</v>
      </c>
      <c r="K10" s="24"/>
      <c r="L10" s="24">
        <f t="shared" ref="L10:L21" si="3">+I10+J10+K10</f>
        <v>3450</v>
      </c>
      <c r="M10" s="42">
        <v>115</v>
      </c>
      <c r="N10" s="24">
        <f t="shared" si="0"/>
        <v>115</v>
      </c>
      <c r="O10" s="24">
        <f>L10-N10</f>
        <v>3335</v>
      </c>
      <c r="P10" s="100"/>
      <c r="Q10" s="100"/>
    </row>
    <row r="11" spans="1:17">
      <c r="A11" s="16" t="s">
        <v>44</v>
      </c>
      <c r="B11" s="31" t="s">
        <v>45</v>
      </c>
      <c r="C11" s="27" t="s">
        <v>46</v>
      </c>
      <c r="D11" s="14"/>
      <c r="E11" s="20">
        <v>1101</v>
      </c>
      <c r="F11" s="23">
        <v>6300</v>
      </c>
      <c r="G11" s="65">
        <v>15</v>
      </c>
      <c r="H11" s="23">
        <f t="shared" si="2"/>
        <v>210</v>
      </c>
      <c r="I11" s="23">
        <f>G11*H11</f>
        <v>3150</v>
      </c>
      <c r="J11" s="23">
        <f t="shared" si="1"/>
        <v>0</v>
      </c>
      <c r="K11" s="23"/>
      <c r="L11" s="23">
        <f t="shared" si="3"/>
        <v>3150</v>
      </c>
      <c r="M11" s="23">
        <v>83</v>
      </c>
      <c r="N11" s="23">
        <f t="shared" si="0"/>
        <v>83</v>
      </c>
      <c r="O11" s="23">
        <f t="shared" ref="O11:O21" si="4">L11-N11</f>
        <v>3067</v>
      </c>
      <c r="P11" s="102"/>
      <c r="Q11" s="102"/>
    </row>
    <row r="12" spans="1:17">
      <c r="A12" s="17" t="s">
        <v>47</v>
      </c>
      <c r="B12" s="32" t="s">
        <v>48</v>
      </c>
      <c r="C12" s="9" t="s">
        <v>46</v>
      </c>
      <c r="D12" s="7" t="s">
        <v>101</v>
      </c>
      <c r="E12" s="18">
        <v>1101</v>
      </c>
      <c r="F12" s="24">
        <v>7000</v>
      </c>
      <c r="G12" s="59">
        <v>15</v>
      </c>
      <c r="H12" s="24">
        <f t="shared" si="2"/>
        <v>233.33333333333334</v>
      </c>
      <c r="I12" s="24">
        <v>3599</v>
      </c>
      <c r="J12" s="24">
        <f t="shared" si="1"/>
        <v>0</v>
      </c>
      <c r="K12" s="24"/>
      <c r="L12" s="24">
        <f t="shared" si="3"/>
        <v>3599</v>
      </c>
      <c r="M12" s="24">
        <v>149</v>
      </c>
      <c r="N12" s="24">
        <f t="shared" si="0"/>
        <v>149</v>
      </c>
      <c r="O12" s="24">
        <f t="shared" si="4"/>
        <v>3450</v>
      </c>
      <c r="P12" s="67"/>
      <c r="Q12" s="67"/>
    </row>
    <row r="13" spans="1:17">
      <c r="A13" s="16" t="s">
        <v>49</v>
      </c>
      <c r="B13" s="31" t="s">
        <v>50</v>
      </c>
      <c r="C13" s="27" t="s">
        <v>51</v>
      </c>
      <c r="D13" s="14" t="s">
        <v>102</v>
      </c>
      <c r="E13" s="20">
        <v>1101</v>
      </c>
      <c r="F13" s="23">
        <v>6104</v>
      </c>
      <c r="G13" s="65">
        <v>15</v>
      </c>
      <c r="H13" s="23">
        <f t="shared" ref="H13" si="5">F13/30</f>
        <v>203.46666666666667</v>
      </c>
      <c r="I13" s="23">
        <v>3052</v>
      </c>
      <c r="J13" s="23">
        <f>+I13*0%</f>
        <v>0</v>
      </c>
      <c r="K13" s="23"/>
      <c r="L13" s="23">
        <f t="shared" ref="L13" si="6">+I13+J13+K13</f>
        <v>3052</v>
      </c>
      <c r="M13" s="43">
        <v>52</v>
      </c>
      <c r="N13" s="23">
        <f t="shared" ref="N13" si="7">M13</f>
        <v>52</v>
      </c>
      <c r="O13" s="23">
        <f t="shared" ref="O13" si="8">L13-N13</f>
        <v>3000</v>
      </c>
      <c r="P13" s="68"/>
      <c r="Q13" s="68"/>
    </row>
    <row r="14" spans="1:17">
      <c r="A14" s="17" t="s">
        <v>52</v>
      </c>
      <c r="B14" s="32" t="s">
        <v>53</v>
      </c>
      <c r="C14" s="9" t="s">
        <v>54</v>
      </c>
      <c r="D14" s="7" t="s">
        <v>103</v>
      </c>
      <c r="E14" s="18">
        <v>1101</v>
      </c>
      <c r="F14" s="24">
        <v>7198</v>
      </c>
      <c r="G14" s="59">
        <v>15</v>
      </c>
      <c r="H14" s="24">
        <f t="shared" si="2"/>
        <v>239.93333333333334</v>
      </c>
      <c r="I14" s="24">
        <v>3599</v>
      </c>
      <c r="J14" s="24">
        <f t="shared" si="1"/>
        <v>0</v>
      </c>
      <c r="K14" s="24"/>
      <c r="L14" s="24">
        <f t="shared" si="3"/>
        <v>3599</v>
      </c>
      <c r="M14" s="24">
        <v>149</v>
      </c>
      <c r="N14" s="24">
        <f t="shared" si="0"/>
        <v>149</v>
      </c>
      <c r="O14" s="24">
        <f t="shared" si="4"/>
        <v>3450</v>
      </c>
      <c r="P14" s="67"/>
      <c r="Q14" s="67"/>
    </row>
    <row r="15" spans="1:17">
      <c r="A15" s="16" t="s">
        <v>55</v>
      </c>
      <c r="B15" s="31" t="s">
        <v>56</v>
      </c>
      <c r="C15" s="27" t="s">
        <v>57</v>
      </c>
      <c r="D15" s="14" t="s">
        <v>104</v>
      </c>
      <c r="E15" s="20">
        <v>1101</v>
      </c>
      <c r="F15" s="23">
        <v>10846</v>
      </c>
      <c r="G15" s="65">
        <v>15</v>
      </c>
      <c r="H15" s="23">
        <f t="shared" si="2"/>
        <v>361.53333333333336</v>
      </c>
      <c r="I15" s="23">
        <v>5375</v>
      </c>
      <c r="J15" s="23">
        <f t="shared" si="1"/>
        <v>0</v>
      </c>
      <c r="K15" s="23"/>
      <c r="L15" s="23">
        <f t="shared" si="3"/>
        <v>5375</v>
      </c>
      <c r="M15" s="23">
        <v>490</v>
      </c>
      <c r="N15" s="23">
        <f t="shared" si="0"/>
        <v>490</v>
      </c>
      <c r="O15" s="23">
        <f>L15-N15</f>
        <v>4885</v>
      </c>
      <c r="P15" s="68"/>
      <c r="Q15" s="68"/>
    </row>
    <row r="16" spans="1:17">
      <c r="A16" s="17" t="s">
        <v>58</v>
      </c>
      <c r="B16" s="32" t="s">
        <v>59</v>
      </c>
      <c r="C16" s="9" t="s">
        <v>60</v>
      </c>
      <c r="D16" s="7" t="s">
        <v>105</v>
      </c>
      <c r="E16" s="18">
        <v>1101</v>
      </c>
      <c r="F16" s="24">
        <v>8680</v>
      </c>
      <c r="G16" s="59">
        <v>15</v>
      </c>
      <c r="H16" s="24">
        <f t="shared" si="2"/>
        <v>289.33333333333331</v>
      </c>
      <c r="I16" s="24">
        <v>4340</v>
      </c>
      <c r="J16" s="24">
        <f t="shared" si="1"/>
        <v>0</v>
      </c>
      <c r="K16" s="24"/>
      <c r="L16" s="24">
        <f t="shared" si="3"/>
        <v>4340</v>
      </c>
      <c r="M16" s="24">
        <v>337</v>
      </c>
      <c r="N16" s="24">
        <f t="shared" si="0"/>
        <v>337</v>
      </c>
      <c r="O16" s="24">
        <f t="shared" si="4"/>
        <v>4003</v>
      </c>
      <c r="P16" s="67"/>
      <c r="Q16" s="67"/>
    </row>
    <row r="17" spans="1:17">
      <c r="A17" s="16" t="s">
        <v>61</v>
      </c>
      <c r="B17" s="31" t="s">
        <v>62</v>
      </c>
      <c r="C17" s="27" t="s">
        <v>63</v>
      </c>
      <c r="D17" s="14" t="s">
        <v>106</v>
      </c>
      <c r="E17" s="20">
        <v>1101</v>
      </c>
      <c r="F17" s="23">
        <v>6418</v>
      </c>
      <c r="G17" s="65">
        <v>15</v>
      </c>
      <c r="H17" s="23">
        <f t="shared" si="2"/>
        <v>213.93333333333334</v>
      </c>
      <c r="I17" s="23">
        <v>3209</v>
      </c>
      <c r="J17" s="23">
        <f t="shared" si="1"/>
        <v>0</v>
      </c>
      <c r="K17" s="23"/>
      <c r="L17" s="23">
        <f t="shared" si="3"/>
        <v>3209</v>
      </c>
      <c r="M17" s="23">
        <v>85</v>
      </c>
      <c r="N17" s="23">
        <f t="shared" si="0"/>
        <v>85</v>
      </c>
      <c r="O17" s="23">
        <f t="shared" si="4"/>
        <v>3124</v>
      </c>
      <c r="P17" s="68"/>
      <c r="Q17" s="68"/>
    </row>
    <row r="18" spans="1:17" s="33" customFormat="1">
      <c r="A18" s="17" t="s">
        <v>64</v>
      </c>
      <c r="B18" s="32" t="s">
        <v>65</v>
      </c>
      <c r="C18" s="9" t="s">
        <v>66</v>
      </c>
      <c r="D18" s="7" t="s">
        <v>107</v>
      </c>
      <c r="E18" s="18">
        <v>1101</v>
      </c>
      <c r="F18" s="24">
        <v>6104</v>
      </c>
      <c r="G18" s="59">
        <v>15</v>
      </c>
      <c r="H18" s="24">
        <f t="shared" ref="H18:H19" si="9">F18/30</f>
        <v>203.46666666666667</v>
      </c>
      <c r="I18" s="24">
        <v>3052</v>
      </c>
      <c r="J18" s="24">
        <f>+I18*0%</f>
        <v>0</v>
      </c>
      <c r="K18" s="24"/>
      <c r="L18" s="24">
        <f t="shared" ref="L18:L19" si="10">+I18+J18+K18</f>
        <v>3052</v>
      </c>
      <c r="M18" s="42">
        <v>52</v>
      </c>
      <c r="N18" s="24">
        <f t="shared" ref="N18:N19" si="11">M18</f>
        <v>52</v>
      </c>
      <c r="O18" s="24">
        <f t="shared" ref="O18:O19" si="12">L18-N18</f>
        <v>3000</v>
      </c>
      <c r="P18" s="8"/>
      <c r="Q18" s="67"/>
    </row>
    <row r="19" spans="1:17">
      <c r="A19" s="16" t="s">
        <v>67</v>
      </c>
      <c r="B19" s="31" t="s">
        <v>68</v>
      </c>
      <c r="C19" s="27" t="s">
        <v>69</v>
      </c>
      <c r="D19" s="14" t="s">
        <v>108</v>
      </c>
      <c r="E19" s="20">
        <v>1101</v>
      </c>
      <c r="F19" s="23">
        <v>6104</v>
      </c>
      <c r="G19" s="65">
        <v>15</v>
      </c>
      <c r="H19" s="23">
        <f t="shared" si="9"/>
        <v>203.46666666666667</v>
      </c>
      <c r="I19" s="23">
        <v>3052</v>
      </c>
      <c r="J19" s="23">
        <f>+I19*0%</f>
        <v>0</v>
      </c>
      <c r="K19" s="23"/>
      <c r="L19" s="23">
        <f t="shared" si="10"/>
        <v>3052</v>
      </c>
      <c r="M19" s="43">
        <v>52</v>
      </c>
      <c r="N19" s="23">
        <f t="shared" si="11"/>
        <v>52</v>
      </c>
      <c r="O19" s="23">
        <f t="shared" si="12"/>
        <v>3000</v>
      </c>
      <c r="P19" s="15"/>
      <c r="Q19" s="68"/>
    </row>
    <row r="20" spans="1:17">
      <c r="A20" s="17" t="s">
        <v>70</v>
      </c>
      <c r="B20" s="32" t="s">
        <v>71</v>
      </c>
      <c r="C20" s="9" t="s">
        <v>72</v>
      </c>
      <c r="D20" s="7"/>
      <c r="E20" s="18">
        <v>1101</v>
      </c>
      <c r="F20" s="24">
        <v>2002</v>
      </c>
      <c r="G20" s="59">
        <v>15</v>
      </c>
      <c r="H20" s="24">
        <f>F20/30</f>
        <v>66.733333333333334</v>
      </c>
      <c r="I20" s="24">
        <v>840</v>
      </c>
      <c r="J20" s="24">
        <f>+I20*0%</f>
        <v>0</v>
      </c>
      <c r="K20" s="24"/>
      <c r="L20" s="24">
        <f>H20*15</f>
        <v>1001</v>
      </c>
      <c r="M20" s="42">
        <v>0</v>
      </c>
      <c r="N20" s="24">
        <f t="shared" si="0"/>
        <v>0</v>
      </c>
      <c r="O20" s="24">
        <f>L20-N20</f>
        <v>1001</v>
      </c>
      <c r="P20" s="8"/>
      <c r="Q20" s="67"/>
    </row>
    <row r="21" spans="1:17">
      <c r="A21" s="16" t="s">
        <v>73</v>
      </c>
      <c r="B21" s="31" t="s">
        <v>74</v>
      </c>
      <c r="C21" s="27" t="s">
        <v>75</v>
      </c>
      <c r="D21" s="14" t="s">
        <v>109</v>
      </c>
      <c r="E21" s="20">
        <v>1101</v>
      </c>
      <c r="F21" s="23">
        <v>6104</v>
      </c>
      <c r="G21" s="65">
        <v>15</v>
      </c>
      <c r="H21" s="23">
        <f t="shared" si="2"/>
        <v>203.46666666666667</v>
      </c>
      <c r="I21" s="23">
        <v>3052</v>
      </c>
      <c r="J21" s="23">
        <f>+I21*0%</f>
        <v>0</v>
      </c>
      <c r="K21" s="23"/>
      <c r="L21" s="23">
        <f t="shared" si="3"/>
        <v>3052</v>
      </c>
      <c r="M21" s="43">
        <v>52</v>
      </c>
      <c r="N21" s="23">
        <f t="shared" si="0"/>
        <v>52</v>
      </c>
      <c r="O21" s="23">
        <f t="shared" si="4"/>
        <v>3000</v>
      </c>
      <c r="P21" s="15"/>
      <c r="Q21" s="68"/>
    </row>
    <row r="22" spans="1:17" s="1" customFormat="1">
      <c r="A22" s="17" t="s">
        <v>20</v>
      </c>
      <c r="B22" s="5" t="s">
        <v>31</v>
      </c>
      <c r="C22" s="9" t="s">
        <v>32</v>
      </c>
      <c r="D22" s="7" t="s">
        <v>110</v>
      </c>
      <c r="E22" s="18">
        <v>1101</v>
      </c>
      <c r="F22" s="24">
        <v>5910</v>
      </c>
      <c r="G22" s="59">
        <v>15</v>
      </c>
      <c r="H22" s="24">
        <f>F22/30</f>
        <v>197</v>
      </c>
      <c r="I22" s="24">
        <f t="shared" ref="I22" si="13">H22*G22</f>
        <v>2955</v>
      </c>
      <c r="J22" s="24">
        <f t="shared" ref="J22:J24" si="14">+I22*0%</f>
        <v>0</v>
      </c>
      <c r="K22" s="24"/>
      <c r="L22" s="24">
        <f>I22</f>
        <v>2955</v>
      </c>
      <c r="M22" s="42">
        <v>42</v>
      </c>
      <c r="N22" s="42">
        <f t="shared" si="0"/>
        <v>42</v>
      </c>
      <c r="O22" s="24">
        <f>L22-N22</f>
        <v>2913</v>
      </c>
      <c r="P22" s="88"/>
      <c r="Q22" s="88"/>
    </row>
    <row r="23" spans="1:17" s="1" customFormat="1">
      <c r="A23" s="16" t="s">
        <v>23</v>
      </c>
      <c r="B23" s="13" t="s">
        <v>84</v>
      </c>
      <c r="C23" s="27" t="s">
        <v>85</v>
      </c>
      <c r="D23" s="14" t="s">
        <v>111</v>
      </c>
      <c r="E23" s="20">
        <v>1101</v>
      </c>
      <c r="F23" s="23">
        <v>5182</v>
      </c>
      <c r="G23" s="60">
        <v>15</v>
      </c>
      <c r="H23" s="23">
        <f>F23/30</f>
        <v>172.73333333333332</v>
      </c>
      <c r="I23" s="23">
        <f>H23*G23</f>
        <v>2591</v>
      </c>
      <c r="J23" s="23">
        <f t="shared" si="14"/>
        <v>0</v>
      </c>
      <c r="K23" s="23"/>
      <c r="L23" s="23">
        <f>I23</f>
        <v>2591</v>
      </c>
      <c r="M23" s="43">
        <v>0</v>
      </c>
      <c r="N23" s="43">
        <f t="shared" si="0"/>
        <v>0</v>
      </c>
      <c r="O23" s="23">
        <f>L23</f>
        <v>2591</v>
      </c>
      <c r="P23" s="102"/>
      <c r="Q23" s="102"/>
    </row>
    <row r="24" spans="1:17" s="1" customFormat="1">
      <c r="A24" s="17" t="s">
        <v>26</v>
      </c>
      <c r="B24" s="5" t="s">
        <v>93</v>
      </c>
      <c r="C24" s="9" t="s">
        <v>95</v>
      </c>
      <c r="D24" s="7" t="s">
        <v>112</v>
      </c>
      <c r="E24" s="18">
        <v>1101</v>
      </c>
      <c r="F24" s="24">
        <v>8674</v>
      </c>
      <c r="G24" s="59">
        <v>15</v>
      </c>
      <c r="H24" s="24">
        <f>F24/30</f>
        <v>289.13333333333333</v>
      </c>
      <c r="I24" s="24">
        <f>G24*H24</f>
        <v>4337</v>
      </c>
      <c r="J24" s="24">
        <f t="shared" si="14"/>
        <v>0</v>
      </c>
      <c r="K24" s="24"/>
      <c r="L24" s="24">
        <f>I24</f>
        <v>4337</v>
      </c>
      <c r="M24" s="42">
        <v>337</v>
      </c>
      <c r="N24" s="42">
        <f>M24</f>
        <v>337</v>
      </c>
      <c r="O24" s="24">
        <f>L24-M24</f>
        <v>4000</v>
      </c>
      <c r="P24" s="88"/>
      <c r="Q24" s="88"/>
    </row>
    <row r="25" spans="1:17" s="1" customFormat="1">
      <c r="A25" s="16" t="s">
        <v>92</v>
      </c>
      <c r="B25" s="13" t="s">
        <v>94</v>
      </c>
      <c r="C25" s="27" t="s">
        <v>95</v>
      </c>
      <c r="D25" s="14" t="s">
        <v>113</v>
      </c>
      <c r="E25" s="20">
        <v>1101</v>
      </c>
      <c r="F25" s="23">
        <v>8674</v>
      </c>
      <c r="G25" s="60">
        <v>15</v>
      </c>
      <c r="H25" s="23">
        <f>F25/30</f>
        <v>289.13333333333333</v>
      </c>
      <c r="I25" s="23">
        <f>G25*H25</f>
        <v>4337</v>
      </c>
      <c r="J25" s="23"/>
      <c r="K25" s="23"/>
      <c r="L25" s="23">
        <f>I25</f>
        <v>4337</v>
      </c>
      <c r="M25" s="43">
        <v>337</v>
      </c>
      <c r="N25" s="43">
        <f>M25</f>
        <v>337</v>
      </c>
      <c r="O25" s="23">
        <f>L25-M25</f>
        <v>4000</v>
      </c>
      <c r="P25" s="89"/>
      <c r="Q25" s="89"/>
    </row>
    <row r="26" spans="1:17">
      <c r="A26" s="6"/>
      <c r="B26" s="32"/>
      <c r="C26" s="9"/>
      <c r="D26" s="7"/>
      <c r="E26" s="18"/>
      <c r="F26" s="24"/>
      <c r="G26" s="59"/>
      <c r="H26" s="24"/>
      <c r="I26" s="24"/>
      <c r="J26" s="24"/>
      <c r="K26" s="24"/>
      <c r="L26" s="24"/>
      <c r="M26" s="42"/>
      <c r="N26" s="42"/>
      <c r="O26" s="24"/>
      <c r="P26" s="9"/>
      <c r="Q26" s="7"/>
    </row>
    <row r="27" spans="1:17" ht="26.25" customHeight="1">
      <c r="A27" s="6"/>
      <c r="B27" s="32"/>
      <c r="C27" s="28" t="s">
        <v>77</v>
      </c>
      <c r="D27" s="11"/>
      <c r="E27" s="10"/>
      <c r="F27" s="44">
        <f>SUM(F5:F26)</f>
        <v>146870</v>
      </c>
      <c r="G27" s="61"/>
      <c r="H27" s="44">
        <f t="shared" ref="H27:M27" si="15">SUM(H5:H26)</f>
        <v>4895.6666666666661</v>
      </c>
      <c r="I27" s="44">
        <f>SUM(I5:I26)</f>
        <v>73325</v>
      </c>
      <c r="J27" s="44">
        <f t="shared" si="15"/>
        <v>0</v>
      </c>
      <c r="K27" s="44">
        <f t="shared" si="15"/>
        <v>0</v>
      </c>
      <c r="L27" s="44">
        <f t="shared" si="15"/>
        <v>73486</v>
      </c>
      <c r="M27" s="44">
        <f t="shared" si="15"/>
        <v>3939</v>
      </c>
      <c r="N27" s="44">
        <f>SUM(N5:N26)</f>
        <v>3939</v>
      </c>
      <c r="O27" s="44">
        <f>SUM(O5:O26)</f>
        <v>69547</v>
      </c>
      <c r="P27" s="9"/>
      <c r="Q27" s="7"/>
    </row>
    <row r="28" spans="1:17">
      <c r="A28" s="6"/>
      <c r="B28" s="32"/>
      <c r="C28" s="9"/>
      <c r="D28" s="7"/>
      <c r="E28" s="4"/>
      <c r="F28" s="24"/>
      <c r="G28" s="59"/>
      <c r="H28" s="24"/>
      <c r="I28" s="24"/>
      <c r="J28" s="24"/>
      <c r="K28" s="24"/>
      <c r="L28" s="24"/>
      <c r="M28" s="42"/>
      <c r="N28" s="42"/>
      <c r="O28" s="24"/>
      <c r="P28" s="9"/>
      <c r="Q28" s="7"/>
    </row>
    <row r="29" spans="1:17">
      <c r="A29" s="1"/>
      <c r="B29" s="29"/>
      <c r="C29" s="29"/>
      <c r="D29" s="2"/>
      <c r="E29" s="1"/>
      <c r="F29" s="49"/>
      <c r="G29" s="62"/>
      <c r="H29" s="49"/>
      <c r="I29" s="49"/>
      <c r="J29" s="50"/>
      <c r="K29" s="49"/>
      <c r="L29" s="49"/>
      <c r="M29" s="49"/>
      <c r="N29" s="49"/>
      <c r="O29" s="49"/>
      <c r="P29" s="1"/>
      <c r="Q29" s="1"/>
    </row>
    <row r="30" spans="1:17">
      <c r="A30" s="1"/>
      <c r="B30" s="29"/>
      <c r="C30" s="29"/>
      <c r="D30" s="2"/>
      <c r="E30" s="1"/>
      <c r="F30" s="49"/>
      <c r="G30" s="62"/>
      <c r="H30" s="49"/>
      <c r="I30" s="49"/>
      <c r="J30" s="50"/>
      <c r="K30" s="49"/>
      <c r="L30" s="49"/>
      <c r="M30" s="49"/>
      <c r="N30" s="49"/>
      <c r="O30" s="49"/>
      <c r="P30" s="1"/>
      <c r="Q30" s="1"/>
    </row>
    <row r="31" spans="1:17" s="33" customFormat="1">
      <c r="B31" s="34"/>
      <c r="C31" s="34"/>
      <c r="D31" s="35"/>
      <c r="F31" s="51"/>
      <c r="G31" s="63"/>
      <c r="H31" s="51"/>
      <c r="I31" s="51"/>
      <c r="J31" s="52"/>
      <c r="K31" s="51"/>
      <c r="L31" s="51"/>
      <c r="M31" s="51"/>
      <c r="N31" s="51"/>
      <c r="O31" s="51"/>
    </row>
    <row r="32" spans="1:17" s="33" customFormat="1">
      <c r="B32" s="34"/>
      <c r="C32" s="34"/>
      <c r="D32" s="35"/>
      <c r="F32" s="51"/>
      <c r="G32" s="63"/>
      <c r="H32" s="51"/>
      <c r="I32" s="51"/>
      <c r="J32" s="52"/>
      <c r="K32" s="51"/>
      <c r="L32" s="51"/>
      <c r="M32" s="51"/>
      <c r="N32" s="51"/>
      <c r="O32" s="51"/>
    </row>
    <row r="33" spans="1:17" s="33" customFormat="1">
      <c r="B33" s="34"/>
      <c r="C33" s="34"/>
      <c r="D33" s="35"/>
      <c r="F33" s="51"/>
      <c r="G33" s="63"/>
      <c r="H33" s="51"/>
      <c r="I33" s="51"/>
      <c r="J33" s="52"/>
      <c r="K33" s="51"/>
      <c r="L33" s="51"/>
      <c r="M33" s="51"/>
      <c r="N33" s="51"/>
      <c r="O33" s="51"/>
    </row>
    <row r="34" spans="1:17">
      <c r="A34" s="1"/>
      <c r="B34" s="29"/>
      <c r="C34" s="29"/>
      <c r="D34" s="2"/>
      <c r="E34" s="1"/>
      <c r="F34" s="49"/>
      <c r="G34" s="62"/>
      <c r="H34" s="49"/>
      <c r="I34" s="49"/>
      <c r="J34" s="50"/>
      <c r="K34" s="49"/>
      <c r="L34" s="49"/>
      <c r="M34" s="49"/>
      <c r="N34" s="49"/>
      <c r="O34" s="49"/>
      <c r="P34" s="1"/>
      <c r="Q34" s="1"/>
    </row>
    <row r="35" spans="1:17">
      <c r="A35" s="1"/>
      <c r="B35" s="29"/>
      <c r="C35" s="29"/>
      <c r="D35" s="2"/>
      <c r="E35" s="1"/>
      <c r="F35" s="49"/>
      <c r="G35" s="62"/>
      <c r="H35" s="49"/>
      <c r="I35" s="49"/>
      <c r="J35" s="50"/>
      <c r="K35" s="49"/>
      <c r="L35" s="49"/>
      <c r="M35" s="49"/>
      <c r="N35" s="49"/>
      <c r="O35" s="49"/>
      <c r="P35" s="1"/>
      <c r="Q35" s="1"/>
    </row>
    <row r="36" spans="1:17">
      <c r="A36" s="6"/>
      <c r="B36" s="32"/>
      <c r="C36" s="9"/>
      <c r="D36" s="7"/>
      <c r="E36" s="4"/>
      <c r="F36" s="24"/>
      <c r="G36" s="59"/>
      <c r="H36" s="24"/>
      <c r="I36" s="24"/>
      <c r="J36" s="24"/>
      <c r="K36" s="24"/>
      <c r="L36" s="24"/>
      <c r="M36" s="42"/>
      <c r="N36" s="42"/>
      <c r="O36" s="42"/>
      <c r="P36" s="7"/>
      <c r="Q36" s="7"/>
    </row>
    <row r="37" spans="1:17">
      <c r="A37" s="6"/>
      <c r="B37" s="32"/>
      <c r="C37" s="9"/>
      <c r="D37" s="7"/>
      <c r="E37" s="4"/>
      <c r="F37" s="24"/>
      <c r="G37" s="59"/>
      <c r="H37" s="24"/>
      <c r="I37" s="24"/>
      <c r="J37" s="24"/>
      <c r="K37" s="24"/>
      <c r="L37" s="24"/>
      <c r="M37" s="42"/>
      <c r="N37" s="42"/>
      <c r="O37" s="42"/>
      <c r="P37" s="7"/>
      <c r="Q37" s="7"/>
    </row>
    <row r="38" spans="1:17">
      <c r="A38" s="1"/>
      <c r="B38" s="29"/>
      <c r="C38" s="29"/>
      <c r="D38" s="2"/>
      <c r="E38" s="1"/>
      <c r="F38" s="49"/>
      <c r="G38" s="62"/>
      <c r="H38" s="49"/>
      <c r="I38" s="49"/>
      <c r="J38" s="50"/>
      <c r="K38" s="49"/>
      <c r="L38" s="49"/>
      <c r="M38" s="49"/>
      <c r="N38" s="49"/>
      <c r="O38" s="49"/>
      <c r="P38" s="1"/>
      <c r="Q38" s="1"/>
    </row>
    <row r="39" spans="1:17">
      <c r="A39" s="1"/>
      <c r="B39" s="29"/>
      <c r="C39" s="29"/>
      <c r="D39" s="2"/>
      <c r="E39" s="1"/>
      <c r="F39" s="49"/>
      <c r="G39" s="62"/>
      <c r="H39" s="49"/>
      <c r="I39" s="49"/>
      <c r="J39" s="50"/>
      <c r="K39" s="49"/>
      <c r="L39" s="49"/>
      <c r="M39" s="49"/>
      <c r="N39" s="49"/>
      <c r="O39" s="49"/>
      <c r="P39" s="1"/>
      <c r="Q39" s="1"/>
    </row>
    <row r="40" spans="1:17">
      <c r="A40" s="1"/>
      <c r="B40" s="29"/>
      <c r="C40" s="29"/>
      <c r="D40" s="2"/>
      <c r="E40" s="1"/>
      <c r="F40" s="49"/>
      <c r="G40" s="62"/>
      <c r="H40" s="49"/>
      <c r="I40" s="49"/>
      <c r="J40" s="50"/>
      <c r="K40" s="49"/>
      <c r="L40" s="49"/>
      <c r="M40" s="49"/>
      <c r="N40" s="49"/>
      <c r="O40" s="49"/>
      <c r="P40" s="1"/>
      <c r="Q40" s="1"/>
    </row>
    <row r="41" spans="1:17">
      <c r="A41" s="1"/>
      <c r="B41" s="29"/>
      <c r="C41" s="29"/>
      <c r="D41" s="2"/>
      <c r="E41" s="1"/>
      <c r="F41" s="49"/>
      <c r="G41" s="62"/>
      <c r="H41" s="49"/>
      <c r="I41" s="49"/>
      <c r="J41" s="50"/>
      <c r="K41" s="49"/>
      <c r="L41" s="49"/>
      <c r="M41" s="49"/>
      <c r="N41" s="49"/>
      <c r="O41" s="49"/>
      <c r="P41" s="1"/>
      <c r="Q41" s="1"/>
    </row>
    <row r="42" spans="1:17">
      <c r="A42" s="1"/>
      <c r="B42" s="29"/>
      <c r="C42" s="29"/>
      <c r="D42" s="2"/>
      <c r="E42" s="1"/>
      <c r="F42" s="49"/>
      <c r="G42" s="62"/>
      <c r="H42" s="49"/>
      <c r="I42" s="49"/>
      <c r="J42" s="50"/>
      <c r="K42" s="49"/>
      <c r="L42" s="49"/>
      <c r="M42" s="49"/>
      <c r="N42" s="49"/>
      <c r="O42" s="49"/>
      <c r="P42" s="1"/>
      <c r="Q42" s="1"/>
    </row>
  </sheetData>
  <mergeCells count="22">
    <mergeCell ref="P6:Q6"/>
    <mergeCell ref="P22:Q22"/>
    <mergeCell ref="P23:Q23"/>
    <mergeCell ref="P8:Q8"/>
    <mergeCell ref="P9:Q9"/>
    <mergeCell ref="P11:Q11"/>
    <mergeCell ref="P24:Q24"/>
    <mergeCell ref="P25:Q25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P10:Q10"/>
    <mergeCell ref="A5:Q5"/>
  </mergeCells>
  <pageMargins left="0.7" right="0.7" top="0.75" bottom="0.75" header="0.3" footer="0.3"/>
  <pageSetup paperSize="5" scale="85" orientation="landscape" r:id="rId1"/>
  <ignoredErrors>
    <ignoredError sqref="L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showGridLines="0" tabSelected="1" workbookViewId="0">
      <selection sqref="A1:Q27"/>
    </sheetView>
  </sheetViews>
  <sheetFormatPr baseColWidth="10" defaultRowHeight="15"/>
  <cols>
    <col min="2" max="2" width="28.28515625" customWidth="1"/>
    <col min="3" max="3" width="17.42578125" customWidth="1"/>
    <col min="4" max="4" width="12.85546875" bestFit="1" customWidth="1"/>
    <col min="6" max="6" width="17.85546875" style="26" hidden="1" customWidth="1"/>
    <col min="7" max="7" width="11.5703125" style="26" bestFit="1" customWidth="1"/>
    <col min="8" max="8" width="11.5703125" style="26" hidden="1" customWidth="1"/>
    <col min="9" max="9" width="12.85546875" style="26" bestFit="1" customWidth="1"/>
    <col min="10" max="10" width="0" style="26" hidden="1" customWidth="1"/>
    <col min="11" max="11" width="4.42578125" style="26" hidden="1" customWidth="1"/>
    <col min="12" max="12" width="12.85546875" style="26" bestFit="1" customWidth="1"/>
    <col min="13" max="14" width="11.7109375" style="26" bestFit="1" customWidth="1"/>
    <col min="15" max="15" width="12.85546875" style="26" bestFit="1" customWidth="1"/>
    <col min="17" max="17" width="18.85546875" customWidth="1"/>
  </cols>
  <sheetData>
    <row r="1" spans="1:17" ht="21">
      <c r="A1" s="90" t="str">
        <f>'DIF 01'!A1:Q1</f>
        <v>SISTEMA PARA EL DESARROLLO INTEGRAL DE LA FAMILIA DEL MUNICIPIO DE VILLA CORONA, JALISCO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ht="21">
      <c r="A2" s="90" t="str">
        <f>'DIF 01'!A2:Q2</f>
        <v>NOMINA QUINCENAL DEL 16 AL 31 DE DICIEMBRE DEL 2021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21">
      <c r="A3" s="66"/>
      <c r="B3" s="66"/>
      <c r="C3" s="66"/>
      <c r="D3" s="66"/>
      <c r="E3" s="105" t="s">
        <v>86</v>
      </c>
      <c r="F3" s="105"/>
      <c r="G3" s="105"/>
      <c r="H3" s="105"/>
      <c r="I3" s="105"/>
      <c r="J3" s="105"/>
      <c r="K3" s="105"/>
      <c r="L3" s="105"/>
      <c r="M3" s="105"/>
      <c r="N3" s="66"/>
      <c r="O3" s="66"/>
      <c r="P3" s="66"/>
      <c r="Q3" s="66"/>
    </row>
    <row r="4" spans="1:17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>
      <c r="A5" s="91" t="s">
        <v>0</v>
      </c>
      <c r="B5" s="103" t="s">
        <v>1</v>
      </c>
      <c r="C5" s="92" t="s">
        <v>2</v>
      </c>
      <c r="D5" s="92" t="s">
        <v>79</v>
      </c>
      <c r="E5" s="92" t="s">
        <v>3</v>
      </c>
      <c r="F5" s="94" t="s">
        <v>4</v>
      </c>
      <c r="G5" s="37" t="s">
        <v>5</v>
      </c>
      <c r="H5" s="37" t="s">
        <v>6</v>
      </c>
      <c r="I5" s="94" t="s">
        <v>6</v>
      </c>
      <c r="J5" s="96" t="s">
        <v>7</v>
      </c>
      <c r="K5" s="36" t="s">
        <v>8</v>
      </c>
      <c r="L5" s="37" t="s">
        <v>9</v>
      </c>
      <c r="M5" s="37" t="s">
        <v>10</v>
      </c>
      <c r="N5" s="37" t="s">
        <v>11</v>
      </c>
      <c r="O5" s="98" t="s">
        <v>12</v>
      </c>
      <c r="P5" s="91" t="s">
        <v>13</v>
      </c>
      <c r="Q5" s="91"/>
    </row>
    <row r="6" spans="1:17">
      <c r="A6" s="91"/>
      <c r="B6" s="104"/>
      <c r="C6" s="93"/>
      <c r="D6" s="93"/>
      <c r="E6" s="93"/>
      <c r="F6" s="95"/>
      <c r="G6" s="39" t="s">
        <v>14</v>
      </c>
      <c r="H6" s="39" t="s">
        <v>15</v>
      </c>
      <c r="I6" s="95"/>
      <c r="J6" s="97"/>
      <c r="K6" s="38" t="s">
        <v>16</v>
      </c>
      <c r="L6" s="39" t="s">
        <v>17</v>
      </c>
      <c r="M6" s="39" t="s">
        <v>18</v>
      </c>
      <c r="N6" s="39" t="s">
        <v>19</v>
      </c>
      <c r="O6" s="99"/>
      <c r="P6" s="91"/>
      <c r="Q6" s="91"/>
    </row>
    <row r="7" spans="1:17">
      <c r="A7" s="3"/>
      <c r="B7" s="3"/>
      <c r="C7" s="3"/>
      <c r="D7" s="3"/>
      <c r="E7" s="3"/>
      <c r="F7" s="22"/>
      <c r="G7" s="41"/>
      <c r="H7" s="41"/>
      <c r="I7" s="22"/>
      <c r="J7" s="40"/>
      <c r="K7" s="41"/>
      <c r="L7" s="41"/>
      <c r="M7" s="41"/>
      <c r="N7" s="41"/>
      <c r="O7" s="40"/>
      <c r="P7" s="3"/>
      <c r="Q7" s="3"/>
    </row>
    <row r="8" spans="1:17">
      <c r="A8" s="21" t="s">
        <v>87</v>
      </c>
      <c r="B8" s="13" t="s">
        <v>21</v>
      </c>
      <c r="C8" s="27" t="s">
        <v>22</v>
      </c>
      <c r="D8" s="14" t="s">
        <v>114</v>
      </c>
      <c r="E8" s="20">
        <v>1101</v>
      </c>
      <c r="F8" s="23">
        <v>7716</v>
      </c>
      <c r="G8" s="60">
        <v>15</v>
      </c>
      <c r="H8" s="23">
        <f t="shared" ref="H8:H13" si="0">F8/30</f>
        <v>257.2</v>
      </c>
      <c r="I8" s="23">
        <f>H8*G8</f>
        <v>3858</v>
      </c>
      <c r="J8" s="23">
        <f>+I8*0%</f>
        <v>0</v>
      </c>
      <c r="K8" s="23"/>
      <c r="L8" s="23">
        <f t="shared" ref="L8:L11" si="1">I8</f>
        <v>3858</v>
      </c>
      <c r="M8" s="23">
        <v>285</v>
      </c>
      <c r="N8" s="23">
        <f t="shared" ref="N8:N13" si="2">M8</f>
        <v>285</v>
      </c>
      <c r="O8" s="23">
        <f>+L8-N8</f>
        <v>3573</v>
      </c>
      <c r="P8" s="102"/>
      <c r="Q8" s="102"/>
    </row>
    <row r="9" spans="1:17">
      <c r="A9" s="86" t="s">
        <v>88</v>
      </c>
      <c r="B9" s="5" t="s">
        <v>24</v>
      </c>
      <c r="C9" s="9" t="s">
        <v>25</v>
      </c>
      <c r="D9" s="7" t="s">
        <v>115</v>
      </c>
      <c r="E9" s="18">
        <v>1101</v>
      </c>
      <c r="F9" s="24">
        <v>6700</v>
      </c>
      <c r="G9" s="59">
        <v>15</v>
      </c>
      <c r="H9" s="24">
        <f t="shared" si="0"/>
        <v>223.33333333333334</v>
      </c>
      <c r="I9" s="24">
        <f t="shared" ref="I9:I11" si="3">H9*G9</f>
        <v>3350</v>
      </c>
      <c r="J9" s="24">
        <f t="shared" ref="J9:J13" si="4">+I9*0%</f>
        <v>0</v>
      </c>
      <c r="K9" s="24"/>
      <c r="L9" s="24">
        <f t="shared" si="1"/>
        <v>3350</v>
      </c>
      <c r="M9" s="24">
        <v>104</v>
      </c>
      <c r="N9" s="24">
        <f t="shared" si="2"/>
        <v>104</v>
      </c>
      <c r="O9" s="24">
        <f>+L9-N9</f>
        <v>3246</v>
      </c>
      <c r="P9" s="100"/>
      <c r="Q9" s="100"/>
    </row>
    <row r="10" spans="1:17">
      <c r="A10" s="21" t="s">
        <v>89</v>
      </c>
      <c r="B10" s="13" t="s">
        <v>27</v>
      </c>
      <c r="C10" s="27" t="s">
        <v>25</v>
      </c>
      <c r="D10" s="14" t="s">
        <v>116</v>
      </c>
      <c r="E10" s="20">
        <v>1101</v>
      </c>
      <c r="F10" s="23">
        <v>7582</v>
      </c>
      <c r="G10" s="60">
        <v>15</v>
      </c>
      <c r="H10" s="23">
        <f t="shared" si="0"/>
        <v>252.73333333333332</v>
      </c>
      <c r="I10" s="23">
        <f t="shared" ref="I10" si="5">H10*G10</f>
        <v>3791</v>
      </c>
      <c r="J10" s="23">
        <f t="shared" ref="J10" si="6">+I10*0%</f>
        <v>0</v>
      </c>
      <c r="K10" s="23"/>
      <c r="L10" s="23">
        <f t="shared" ref="L10" si="7">I10</f>
        <v>3791</v>
      </c>
      <c r="M10" s="23">
        <v>277</v>
      </c>
      <c r="N10" s="23">
        <f t="shared" ref="N10" si="8">M10</f>
        <v>277</v>
      </c>
      <c r="O10" s="23">
        <f>+L10-N10</f>
        <v>3514</v>
      </c>
      <c r="P10" s="102"/>
      <c r="Q10" s="102"/>
    </row>
    <row r="11" spans="1:17" s="1" customFormat="1">
      <c r="A11" s="86" t="s">
        <v>90</v>
      </c>
      <c r="B11" s="5" t="s">
        <v>28</v>
      </c>
      <c r="C11" s="9" t="s">
        <v>22</v>
      </c>
      <c r="D11" s="7" t="s">
        <v>117</v>
      </c>
      <c r="E11" s="18">
        <v>1101</v>
      </c>
      <c r="F11" s="24">
        <v>7582</v>
      </c>
      <c r="G11" s="59">
        <v>15</v>
      </c>
      <c r="H11" s="24">
        <f t="shared" si="0"/>
        <v>252.73333333333332</v>
      </c>
      <c r="I11" s="24">
        <f t="shared" si="3"/>
        <v>3791</v>
      </c>
      <c r="J11" s="24">
        <f t="shared" si="4"/>
        <v>0</v>
      </c>
      <c r="K11" s="24"/>
      <c r="L11" s="24">
        <f t="shared" si="1"/>
        <v>3791</v>
      </c>
      <c r="M11" s="24">
        <v>277</v>
      </c>
      <c r="N11" s="24">
        <f t="shared" si="2"/>
        <v>277</v>
      </c>
      <c r="O11" s="24">
        <f>+L11-N11</f>
        <v>3514</v>
      </c>
      <c r="P11" s="100"/>
      <c r="Q11" s="100"/>
    </row>
    <row r="12" spans="1:17">
      <c r="A12" s="21" t="s">
        <v>91</v>
      </c>
      <c r="B12" s="13" t="s">
        <v>29</v>
      </c>
      <c r="C12" s="27" t="s">
        <v>30</v>
      </c>
      <c r="D12" s="14" t="s">
        <v>118</v>
      </c>
      <c r="E12" s="20">
        <v>1101</v>
      </c>
      <c r="F12" s="23">
        <v>5182</v>
      </c>
      <c r="G12" s="60">
        <v>15</v>
      </c>
      <c r="H12" s="23">
        <f t="shared" si="0"/>
        <v>172.73333333333332</v>
      </c>
      <c r="I12" s="23">
        <f>H12*G12</f>
        <v>2591</v>
      </c>
      <c r="J12" s="23">
        <f t="shared" si="4"/>
        <v>0</v>
      </c>
      <c r="K12" s="23"/>
      <c r="L12" s="23">
        <f>I12</f>
        <v>2591</v>
      </c>
      <c r="M12" s="43">
        <v>0</v>
      </c>
      <c r="N12" s="43">
        <f t="shared" si="2"/>
        <v>0</v>
      </c>
      <c r="O12" s="23">
        <f>L12</f>
        <v>2591</v>
      </c>
      <c r="P12" s="102"/>
      <c r="Q12" s="102"/>
    </row>
    <row r="13" spans="1:17" s="1" customFormat="1">
      <c r="A13" s="86" t="s">
        <v>96</v>
      </c>
      <c r="B13" s="5" t="s">
        <v>119</v>
      </c>
      <c r="C13" s="9" t="s">
        <v>22</v>
      </c>
      <c r="D13" s="7" t="s">
        <v>97</v>
      </c>
      <c r="E13" s="18">
        <v>1001</v>
      </c>
      <c r="F13" s="24">
        <v>7582</v>
      </c>
      <c r="G13" s="59">
        <v>15</v>
      </c>
      <c r="H13" s="24">
        <f t="shared" si="0"/>
        <v>252.73333333333332</v>
      </c>
      <c r="I13" s="24">
        <f t="shared" ref="I13" si="9">H13*G13</f>
        <v>3791</v>
      </c>
      <c r="J13" s="24">
        <f t="shared" si="4"/>
        <v>0</v>
      </c>
      <c r="K13" s="24"/>
      <c r="L13" s="24">
        <f t="shared" ref="L13" si="10">I13</f>
        <v>3791</v>
      </c>
      <c r="M13" s="24">
        <v>277</v>
      </c>
      <c r="N13" s="24">
        <f t="shared" si="2"/>
        <v>277</v>
      </c>
      <c r="O13" s="24">
        <f>+L13-N13</f>
        <v>3514</v>
      </c>
      <c r="P13" s="87"/>
      <c r="Q13" s="87"/>
    </row>
    <row r="14" spans="1:17">
      <c r="A14" s="19"/>
      <c r="B14" s="19"/>
      <c r="C14" s="19"/>
      <c r="D14" s="19"/>
      <c r="E14" s="19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7" ht="15.75">
      <c r="C15" s="28" t="s">
        <v>77</v>
      </c>
      <c r="D15" s="11"/>
      <c r="E15" s="10"/>
      <c r="F15" s="44">
        <f t="shared" ref="F15:O15" si="11">SUM(F8:F14)</f>
        <v>42344</v>
      </c>
      <c r="G15" s="44">
        <f t="shared" si="11"/>
        <v>90</v>
      </c>
      <c r="H15" s="44">
        <f t="shared" si="11"/>
        <v>1411.4666666666667</v>
      </c>
      <c r="I15" s="44">
        <f t="shared" si="11"/>
        <v>21172</v>
      </c>
      <c r="J15" s="44">
        <f t="shared" si="11"/>
        <v>0</v>
      </c>
      <c r="K15" s="44">
        <f t="shared" si="11"/>
        <v>0</v>
      </c>
      <c r="L15" s="44">
        <f t="shared" si="11"/>
        <v>21172</v>
      </c>
      <c r="M15" s="44">
        <f t="shared" si="11"/>
        <v>1220</v>
      </c>
      <c r="N15" s="44">
        <f t="shared" si="11"/>
        <v>1220</v>
      </c>
      <c r="O15" s="44">
        <f t="shared" si="11"/>
        <v>19952</v>
      </c>
    </row>
    <row r="16" spans="1:17" s="33" customFormat="1" ht="18.75" customHeight="1">
      <c r="C16" s="53"/>
      <c r="D16" s="54"/>
      <c r="E16" s="55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3:15" s="33" customFormat="1" ht="15.75">
      <c r="C17" s="53"/>
      <c r="D17" s="54"/>
      <c r="E17" s="55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3:15" s="33" customFormat="1" ht="15.75">
      <c r="C18" s="53"/>
      <c r="D18" s="54"/>
      <c r="E18" s="55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3:15" s="33" customFormat="1">
      <c r="F19" s="51"/>
      <c r="G19" s="51"/>
      <c r="H19" s="51"/>
      <c r="I19" s="51"/>
      <c r="J19" s="51"/>
      <c r="K19" s="51"/>
      <c r="L19" s="51"/>
      <c r="M19" s="51"/>
      <c r="N19" s="51"/>
      <c r="O19" s="51"/>
    </row>
  </sheetData>
  <mergeCells count="18">
    <mergeCell ref="P9:Q9"/>
    <mergeCell ref="P10:Q10"/>
    <mergeCell ref="P11:Q11"/>
    <mergeCell ref="P12:Q12"/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'DIF 01'!Área_de_impresión</vt:lpstr>
      <vt:lpstr>'DIF 02'!Área_de_impresión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OFICILIA</cp:lastModifiedBy>
  <cp:lastPrinted>2021-12-10T19:31:07Z</cp:lastPrinted>
  <dcterms:created xsi:type="dcterms:W3CDTF">2021-09-06T14:36:30Z</dcterms:created>
  <dcterms:modified xsi:type="dcterms:W3CDTF">2021-12-10T19:32:03Z</dcterms:modified>
</cp:coreProperties>
</file>