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OFICILIA\Desktop\16-28 de feb\"/>
    </mc:Choice>
  </mc:AlternateContent>
  <xr:revisionPtr revIDLastSave="0" documentId="13_ncr:1_{98A95DB4-108A-4C5F-A105-37BCC461800B}" xr6:coauthVersionLast="37" xr6:coauthVersionMax="37" xr10:uidLastSave="{00000000-0000-0000-0000-000000000000}"/>
  <bookViews>
    <workbookView xWindow="0" yWindow="0" windowWidth="20490" windowHeight="7665" activeTab="1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01'!$A$1:$Q$35</definedName>
    <definedName name="_xlnm.Print_Area" localSheetId="1">'DIF 02'!$A$1:$Q$24</definedName>
  </definedNames>
  <calcPr calcId="162913"/>
</workbook>
</file>

<file path=xl/calcChain.xml><?xml version="1.0" encoding="utf-8"?>
<calcChain xmlns="http://schemas.openxmlformats.org/spreadsheetml/2006/main">
  <c r="F27" i="2" l="1"/>
  <c r="I20" i="2"/>
  <c r="I19" i="2"/>
  <c r="H19" i="2"/>
  <c r="L19" i="2" s="1"/>
  <c r="O19" i="2" s="1"/>
  <c r="H25" i="2"/>
  <c r="I25" i="2" s="1"/>
  <c r="L25" i="2" s="1"/>
  <c r="O25" i="2" s="1"/>
  <c r="N6" i="2" l="1"/>
  <c r="I6" i="2"/>
  <c r="L6" i="2" s="1"/>
  <c r="O6" i="2" s="1"/>
  <c r="H6" i="2"/>
  <c r="N13" i="3"/>
  <c r="H13" i="3"/>
  <c r="I13" i="3" s="1"/>
  <c r="N12" i="3"/>
  <c r="H12" i="3"/>
  <c r="I12" i="3" s="1"/>
  <c r="N11" i="3"/>
  <c r="H11" i="3"/>
  <c r="I11" i="3" s="1"/>
  <c r="N20" i="2"/>
  <c r="H20" i="2"/>
  <c r="N18" i="2"/>
  <c r="H18" i="2"/>
  <c r="I18" i="2" s="1"/>
  <c r="J18" i="2" s="1"/>
  <c r="N17" i="2"/>
  <c r="H17" i="2"/>
  <c r="I17" i="2" s="1"/>
  <c r="N13" i="2"/>
  <c r="H13" i="2"/>
  <c r="I13" i="2" s="1"/>
  <c r="L13" i="3" l="1"/>
  <c r="O13" i="3" s="1"/>
  <c r="J13" i="3"/>
  <c r="L12" i="3"/>
  <c r="O12" i="3" s="1"/>
  <c r="J12" i="3"/>
  <c r="J11" i="3"/>
  <c r="L11" i="3"/>
  <c r="O11" i="3" s="1"/>
  <c r="J20" i="2"/>
  <c r="L20" i="2" s="1"/>
  <c r="O20" i="2" s="1"/>
  <c r="L18" i="2"/>
  <c r="O18" i="2" s="1"/>
  <c r="J17" i="2"/>
  <c r="L17" i="2" s="1"/>
  <c r="O17" i="2" s="1"/>
  <c r="J13" i="2"/>
  <c r="L13" i="2" s="1"/>
  <c r="O13" i="2" s="1"/>
  <c r="H11" i="2" l="1"/>
  <c r="I11" i="2" s="1"/>
  <c r="N14" i="2" l="1"/>
  <c r="H14" i="2"/>
  <c r="I14" i="2" l="1"/>
  <c r="J14" i="2" s="1"/>
  <c r="L14" i="2" s="1"/>
  <c r="O14" i="2" s="1"/>
  <c r="N24" i="2" l="1"/>
  <c r="N23" i="2"/>
  <c r="H24" i="2"/>
  <c r="H23" i="2"/>
  <c r="I23" i="2" s="1"/>
  <c r="N22" i="2"/>
  <c r="H22" i="2"/>
  <c r="I22" i="2" s="1"/>
  <c r="N21" i="2"/>
  <c r="H21" i="2"/>
  <c r="I21" i="2" s="1"/>
  <c r="I24" i="2" l="1"/>
  <c r="L24" i="2" s="1"/>
  <c r="O24" i="2" s="1"/>
  <c r="L22" i="2"/>
  <c r="O22" i="2" s="1"/>
  <c r="J23" i="2"/>
  <c r="L23" i="2"/>
  <c r="O23" i="2" s="1"/>
  <c r="L21" i="2"/>
  <c r="O21" i="2" s="1"/>
  <c r="J22" i="2"/>
  <c r="J21" i="2"/>
  <c r="N10" i="3" l="1"/>
  <c r="H10" i="3"/>
  <c r="I10" i="3" s="1"/>
  <c r="N12" i="2"/>
  <c r="H12" i="2"/>
  <c r="I12" i="2" s="1"/>
  <c r="J12" i="2" s="1"/>
  <c r="L12" i="2" s="1"/>
  <c r="G15" i="3"/>
  <c r="K15" i="3"/>
  <c r="M15" i="3"/>
  <c r="F15" i="3"/>
  <c r="J10" i="3" l="1"/>
  <c r="O12" i="2"/>
  <c r="L10" i="3" l="1"/>
  <c r="O10" i="3" s="1"/>
  <c r="N9" i="3"/>
  <c r="N8" i="3"/>
  <c r="H9" i="3"/>
  <c r="H8" i="3"/>
  <c r="I8" i="3" s="1"/>
  <c r="N7" i="2"/>
  <c r="N8" i="2"/>
  <c r="N9" i="2"/>
  <c r="N10" i="2"/>
  <c r="N11" i="2"/>
  <c r="N15" i="2"/>
  <c r="N16" i="2"/>
  <c r="H16" i="2"/>
  <c r="H15" i="2"/>
  <c r="I15" i="2" s="1"/>
  <c r="H10" i="2"/>
  <c r="I10" i="2" s="1"/>
  <c r="J10" i="2" s="1"/>
  <c r="L10" i="2" s="1"/>
  <c r="H9" i="2"/>
  <c r="I9" i="2" s="1"/>
  <c r="H8" i="2"/>
  <c r="H7" i="2"/>
  <c r="J11" i="2"/>
  <c r="L11" i="2" s="1"/>
  <c r="O11" i="2" s="1"/>
  <c r="J15" i="2"/>
  <c r="L15" i="2" s="1"/>
  <c r="O15" i="2" s="1"/>
  <c r="I16" i="2" l="1"/>
  <c r="J16" i="2" s="1"/>
  <c r="L16" i="2" s="1"/>
  <c r="O16" i="2" s="1"/>
  <c r="I9" i="3"/>
  <c r="L9" i="3" s="1"/>
  <c r="H15" i="3"/>
  <c r="I8" i="2"/>
  <c r="J8" i="2" s="1"/>
  <c r="L8" i="2" s="1"/>
  <c r="O8" i="2" s="1"/>
  <c r="I7" i="2"/>
  <c r="J7" i="2" s="1"/>
  <c r="L7" i="2" s="1"/>
  <c r="H27" i="2"/>
  <c r="N27" i="2"/>
  <c r="J9" i="2"/>
  <c r="L9" i="2" s="1"/>
  <c r="O9" i="2" s="1"/>
  <c r="O7" i="2"/>
  <c r="N15" i="3"/>
  <c r="O10" i="2"/>
  <c r="A2" i="3"/>
  <c r="A1" i="3"/>
  <c r="J9" i="3"/>
  <c r="K27" i="2"/>
  <c r="M27" i="2"/>
  <c r="O9" i="3" l="1"/>
  <c r="O27" i="2"/>
  <c r="I27" i="2"/>
  <c r="L27" i="2"/>
  <c r="L8" i="3"/>
  <c r="L15" i="3" s="1"/>
  <c r="I15" i="3"/>
  <c r="J8" i="3"/>
  <c r="O8" i="3" l="1"/>
  <c r="O15" i="3" s="1"/>
  <c r="J15" i="3"/>
  <c r="J27" i="2"/>
</calcChain>
</file>

<file path=xl/sharedStrings.xml><?xml version="1.0" encoding="utf-8"?>
<sst xmlns="http://schemas.openxmlformats.org/spreadsheetml/2006/main" count="150" uniqueCount="121">
  <si>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</si>
  <si>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</si>
  <si>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</si>
  <si>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</si>
  <si>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</si>
  <si>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</si>
  <si>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</si>
  <si>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</si>
  <si>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</si>
  <si>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</si>
  <si>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</si>
  <si>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</si>
  <si>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</si>
  <si>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</si>
  <si>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</si>
  <si>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</si>
  <si>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</si>
  <si>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</si>
  <si>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</si>
  <si>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</si>
  <si>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</si>
  <si>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</si>
  <si>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</si>
  <si>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</si>
  <si>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</si>
  <si>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</si>
  <si>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DIF-18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</si>
  <si>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</si>
  <si>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</si>
  <si>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</si>
  <si>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</si>
  <si>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</si>
  <si>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</si>
  <si>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</si>
  <si>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</si>
  <si>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</si>
  <si>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</si>
  <si>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</si>
  <si>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</si>
  <si>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</si>
  <si>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</si>
  <si>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</si>
  <si>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CAMACHO MONTELONGO MARIA LUISA</t>
  </si>
  <si>
    <t>MTR DE LA 3RA EDAD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</si>
  <si>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</si>
  <si>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</si>
  <si>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</si>
  <si>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</si>
  <si>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</si>
  <si>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</si>
  <si>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</si>
  <si>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</si>
  <si>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</si>
  <si>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MARTINEZ MOLINA YOSELIN JAQUELINE</t>
  </si>
  <si>
    <t>PROMOTORA AUX.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</si>
  <si>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</si>
  <si>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</si>
  <si>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</si>
  <si>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</si>
  <si>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</si>
  <si>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</si>
  <si>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</si>
  <si>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</si>
  <si>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</si>
  <si>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</si>
  <si>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</si>
  <si>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</si>
  <si>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</si>
  <si>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</si>
  <si>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AUXILIAR ADMON.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</si>
  <si>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</si>
  <si>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</si>
  <si>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</si>
  <si>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</si>
  <si>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</si>
  <si>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</si>
  <si>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</si>
  <si>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</si>
  <si>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</si>
  <si>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</si>
  <si>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</si>
  <si>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</si>
  <si>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</si>
  <si>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</si>
  <si>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</si>
  <si>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</si>
  <si>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</si>
  <si>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</si>
  <si>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</si>
  <si>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DIF-19</t>
  </si>
  <si>
    <t>BARRERA ZEPEDA LETICIA</t>
  </si>
  <si>
    <t>RODRIGUEZ ORTA YESICA</t>
  </si>
  <si>
    <t>COORDINADORA DELEGACIO</t>
  </si>
  <si>
    <t>DIF-CAIC-006</t>
  </si>
  <si>
    <t>RARR8307178F1</t>
  </si>
  <si>
    <t>GORL860820AK2</t>
  </si>
  <si>
    <t>MOAD910616TM8</t>
  </si>
  <si>
    <t xml:space="preserve">CAML710906STA  </t>
  </si>
  <si>
    <t>AOMG910107DU0</t>
  </si>
  <si>
    <t>DUVP800626CJ6</t>
  </si>
  <si>
    <t>MAMY931208B7A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</si>
  <si>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</si>
  <si>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</si>
  <si>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</si>
  <si>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</si>
  <si>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</si>
  <si>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</si>
  <si>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</si>
  <si>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</si>
  <si>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BAZL690128J6A</t>
  </si>
  <si>
    <t>ROOY840624GX2</t>
  </si>
  <si>
    <t>AIGV841201352</t>
  </si>
  <si>
    <t>MEAM731218LX9</t>
  </si>
  <si>
    <t>AAHB930814RC7</t>
  </si>
  <si>
    <t>SECC780719CW2</t>
  </si>
  <si>
    <t>AOCB871025DM4</t>
  </si>
  <si>
    <t>RAMIREZ RODRIGUEZ REGINA DE LOS ANGELES</t>
  </si>
  <si>
    <t>S.P</t>
  </si>
  <si>
    <t xml:space="preserve">AUXILIAR DE COCINA </t>
  </si>
  <si>
    <t xml:space="preserve">HERNANDEZ ZUÑIGA JESSICA YADIRA </t>
  </si>
  <si>
    <t>NOMINA QUINCENAL DEL 16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</si>
</sst>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0_ ;\-0\ "/>
    <numFmt numFmtId="166" formatCode="_-[$$-80A]* #,##0_-;\-[$$-80A]* #,##0_-;_-[$$-80A]* &quot;-&quot;_-;_-@_-"/>
    <numFmt numFmtId="167" formatCode="_-[$$-240A]\ * #,##0.00_ ;_-[$$-240A]\ * \-#,##0.00\ ;_-[$$-240A]\ * &quot;-&quot;??_ ;_-@_ "/>
    <numFmt numFmtId="168" formatCode="_-[$$-240A]\ * #,##0_ ;_-[$$-240A]\ * \-#,##0\ ;_-[$$-240A]\ * &quot;-&quot;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5" fontId="0" fillId="4" borderId="0" xfId="0" applyNumberForma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 vertical="center" wrapText="1"/>
    </xf>
    <xf numFmtId="44" fontId="5" fillId="5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0" borderId="0" xfId="0" applyNumberFormat="1" applyFont="1"/>
    <xf numFmtId="44" fontId="0" fillId="0" borderId="0" xfId="0" applyNumberFormat="1"/>
    <xf numFmtId="0" fontId="5" fillId="5" borderId="0" xfId="0" applyFon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44" fontId="2" fillId="3" borderId="6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8" fillId="4" borderId="0" xfId="1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44" fontId="0" fillId="2" borderId="0" xfId="0" applyNumberFormat="1" applyFill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44" fontId="8" fillId="0" borderId="0" xfId="1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5" fillId="5" borderId="0" xfId="0" applyNumberFormat="1" applyFont="1" applyFill="1" applyAlignment="1">
      <alignment horizontal="center"/>
    </xf>
    <xf numFmtId="0" fontId="8" fillId="4" borderId="0" xfId="1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/>
    <xf numFmtId="0" fontId="5" fillId="5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5" fillId="5" borderId="0" xfId="0" applyNumberFormat="1" applyFont="1" applyFill="1" applyBorder="1"/>
    <xf numFmtId="166" fontId="5" fillId="5" borderId="0" xfId="0" applyNumberFormat="1" applyFont="1" applyFill="1" applyBorder="1"/>
    <xf numFmtId="166" fontId="5" fillId="5" borderId="0" xfId="1" applyNumberFormat="1" applyFont="1" applyFill="1"/>
    <xf numFmtId="0" fontId="10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4" fontId="5" fillId="5" borderId="0" xfId="1" applyNumberFormat="1" applyFont="1" applyFill="1"/>
    <xf numFmtId="1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/>
    <xf numFmtId="167" fontId="5" fillId="2" borderId="0" xfId="1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0" xfId="1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Border="1" applyAlignment="1">
      <alignment horizontal="right"/>
    </xf>
    <xf numFmtId="0" fontId="5" fillId="5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3" xfId="1" applyNumberFormat="1" applyFont="1" applyFill="1" applyBorder="1" applyAlignment="1">
      <alignment horizontal="center" vertical="center" wrapText="1"/>
    </xf>
    <xf numFmtId="44" fontId="2" fillId="3" borderId="6" xfId="1" applyNumberFormat="1" applyFont="1" applyFill="1" applyBorder="1" applyAlignment="1">
      <alignment horizontal="center" vertical="center" wrapText="1"/>
    </xf>
    <xf numFmtId="44" fontId="2" fillId="3" borderId="4" xfId="1" applyNumberFormat="1" applyFont="1" applyFill="1" applyBorder="1" applyAlignment="1">
      <alignment horizontal="center" vertical="center" wrapText="1"/>
    </xf>
    <xf numFmtId="44" fontId="2" fillId="3" borderId="7" xfId="1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16</xdr:col>
      <xdr:colOff>817033</xdr:colOff>
      <xdr:row>33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6010275"/>
          <a:ext cx="122946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7993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workbookViewId="0">
      <selection sqref="A1:Q35"/>
    </sheetView>
  </sheetViews>
  <sheetFormatPr baseColWidth="10" defaultRowHeight="15" x14ac:dyDescent="0.25"/>
  <cols>
    <col min="2" max="2" width="29.7109375" style="28" customWidth="1"/>
    <col min="3" max="3" width="20.140625" style="28" customWidth="1"/>
    <col min="4" max="4" width="11.7109375" style="11" customWidth="1"/>
    <col min="5" max="5" width="9.28515625" customWidth="1"/>
    <col min="6" max="6" width="17.85546875" style="24" hidden="1" customWidth="1"/>
    <col min="7" max="7" width="8" style="62" customWidth="1"/>
    <col min="8" max="8" width="11.5703125" style="24" hidden="1" customWidth="1"/>
    <col min="9" max="9" width="12.7109375" style="24" bestFit="1" customWidth="1"/>
    <col min="10" max="10" width="9.140625" style="24" customWidth="1"/>
    <col min="11" max="11" width="2.42578125" style="24" hidden="1" customWidth="1"/>
    <col min="12" max="12" width="12.7109375" style="24" bestFit="1" customWidth="1"/>
    <col min="13" max="14" width="11.5703125" style="24" bestFit="1" customWidth="1"/>
    <col min="15" max="15" width="12.7109375" style="24" bestFit="1" customWidth="1"/>
    <col min="17" max="17" width="18.28515625" customWidth="1"/>
  </cols>
  <sheetData>
    <row r="1" spans="1:17" ht="21" x14ac:dyDescent="0.35">
      <c r="A1" s="85" t="s">
        <v>76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" x14ac:dyDescent="0.35">
      <c r="A2" s="85" t="s">
        <v>120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x14ac:dyDescent="0.25">
      <c r="A3" s="86" t="s">
        <v>0</v>
      </c>
      <c r="B3" s="87" t="s">
        <v>1</v>
      </c>
      <c r="C3" s="87" t="s">
        <v>2</v>
      </c>
      <c r="D3" s="87" t="s">
        <v>79</v>
      </c>
      <c r="E3" s="87" t="s">
        <v>3</v>
      </c>
      <c r="F3" s="89" t="s">
        <v>4</v>
      </c>
      <c r="G3" s="55" t="s">
        <v>5</v>
      </c>
      <c r="H3" s="43" t="s">
        <v>6</v>
      </c>
      <c r="I3" s="89" t="s">
        <v>6</v>
      </c>
      <c r="J3" s="91" t="s">
        <v>117</v>
      </c>
      <c r="K3" s="44" t="s">
        <v>8</v>
      </c>
      <c r="L3" s="43" t="s">
        <v>9</v>
      </c>
      <c r="M3" s="43" t="s">
        <v>10</v>
      </c>
      <c r="N3" s="43" t="s">
        <v>11</v>
      </c>
      <c r="O3" s="93" t="s">
        <v>12</v>
      </c>
      <c r="P3" s="86" t="s">
        <v>13</v>
      </c>
      <c r="Q3" s="86"/>
    </row>
    <row r="4" spans="1:17" x14ac:dyDescent="0.25">
      <c r="A4" s="86"/>
      <c r="B4" s="88"/>
      <c r="C4" s="88"/>
      <c r="D4" s="88"/>
      <c r="E4" s="88"/>
      <c r="F4" s="90"/>
      <c r="G4" s="56" t="s">
        <v>14</v>
      </c>
      <c r="H4" s="45" t="s">
        <v>15</v>
      </c>
      <c r="I4" s="90"/>
      <c r="J4" s="92"/>
      <c r="K4" s="46" t="s">
        <v>16</v>
      </c>
      <c r="L4" s="45" t="s">
        <v>17</v>
      </c>
      <c r="M4" s="45" t="s">
        <v>18</v>
      </c>
      <c r="N4" s="45" t="s">
        <v>19</v>
      </c>
      <c r="O4" s="94"/>
      <c r="P4" s="86"/>
      <c r="Q4" s="86"/>
    </row>
    <row r="5" spans="1:17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s="1" customFormat="1" x14ac:dyDescent="0.25">
      <c r="A6" s="14" t="s">
        <v>34</v>
      </c>
      <c r="B6" s="29" t="s">
        <v>78</v>
      </c>
      <c r="C6" s="25" t="s">
        <v>33</v>
      </c>
      <c r="D6" s="13" t="s">
        <v>80</v>
      </c>
      <c r="E6" s="18">
        <v>1101</v>
      </c>
      <c r="F6" s="70">
        <v>14708</v>
      </c>
      <c r="G6" s="71">
        <v>15</v>
      </c>
      <c r="H6" s="65">
        <f>+F6/30</f>
        <v>490.26666666666665</v>
      </c>
      <c r="I6" s="66">
        <f>+G6*H6</f>
        <v>7354</v>
      </c>
      <c r="J6" s="72">
        <v>0</v>
      </c>
      <c r="K6" s="72">
        <v>0</v>
      </c>
      <c r="L6" s="66">
        <f>+I6+J6+K6</f>
        <v>7354</v>
      </c>
      <c r="M6" s="67">
        <v>860</v>
      </c>
      <c r="N6" s="66">
        <f>+M6</f>
        <v>860</v>
      </c>
      <c r="O6" s="67">
        <f>+L6-N6</f>
        <v>6494</v>
      </c>
      <c r="P6" s="82"/>
      <c r="Q6" s="82"/>
    </row>
    <row r="7" spans="1:17" s="1" customFormat="1" x14ac:dyDescent="0.25">
      <c r="A7" s="15" t="s">
        <v>35</v>
      </c>
      <c r="B7" s="30" t="s">
        <v>36</v>
      </c>
      <c r="C7" s="8" t="s">
        <v>37</v>
      </c>
      <c r="D7" s="7" t="s">
        <v>95</v>
      </c>
      <c r="E7" s="16">
        <v>1101</v>
      </c>
      <c r="F7" s="22">
        <v>7430</v>
      </c>
      <c r="G7" s="57">
        <v>15</v>
      </c>
      <c r="H7" s="22">
        <f>+F7/30</f>
        <v>247.66666666666666</v>
      </c>
      <c r="I7" s="22">
        <f>H7*G7</f>
        <v>3715</v>
      </c>
      <c r="J7" s="22">
        <f>+I7*0%</f>
        <v>0</v>
      </c>
      <c r="K7" s="22"/>
      <c r="L7" s="22">
        <f>+I7+J7+K7</f>
        <v>3715</v>
      </c>
      <c r="M7" s="22">
        <v>269</v>
      </c>
      <c r="N7" s="22">
        <f t="shared" ref="N7:N22" si="0">M7</f>
        <v>269</v>
      </c>
      <c r="O7" s="22">
        <f>L7-N7</f>
        <v>3446</v>
      </c>
      <c r="P7" s="84"/>
      <c r="Q7" s="84"/>
    </row>
    <row r="8" spans="1:17" x14ac:dyDescent="0.25">
      <c r="A8" s="14" t="s">
        <v>38</v>
      </c>
      <c r="B8" s="29" t="s">
        <v>39</v>
      </c>
      <c r="C8" s="25" t="s">
        <v>40</v>
      </c>
      <c r="D8" s="13" t="s">
        <v>96</v>
      </c>
      <c r="E8" s="18">
        <v>1101</v>
      </c>
      <c r="F8" s="21">
        <v>8263</v>
      </c>
      <c r="G8" s="63">
        <v>15</v>
      </c>
      <c r="H8" s="21">
        <f>+F8/30</f>
        <v>275.43333333333334</v>
      </c>
      <c r="I8" s="21">
        <f>H8*G8+0.5</f>
        <v>4132</v>
      </c>
      <c r="J8" s="21">
        <f t="shared" ref="J8:J16" si="1">+I8*0%</f>
        <v>0</v>
      </c>
      <c r="K8" s="21"/>
      <c r="L8" s="21">
        <f>+I8+J8+K8</f>
        <v>4132</v>
      </c>
      <c r="M8" s="21">
        <v>314</v>
      </c>
      <c r="N8" s="21">
        <f t="shared" si="0"/>
        <v>314</v>
      </c>
      <c r="O8" s="21">
        <f>L8-N8</f>
        <v>3818</v>
      </c>
      <c r="P8" s="82"/>
      <c r="Q8" s="82"/>
    </row>
    <row r="9" spans="1:17" x14ac:dyDescent="0.25">
      <c r="A9" s="15" t="s">
        <v>41</v>
      </c>
      <c r="B9" s="30" t="s">
        <v>42</v>
      </c>
      <c r="C9" s="8" t="s">
        <v>43</v>
      </c>
      <c r="D9" s="7" t="s">
        <v>97</v>
      </c>
      <c r="E9" s="16">
        <v>1101</v>
      </c>
      <c r="F9" s="22">
        <v>7481</v>
      </c>
      <c r="G9" s="57">
        <v>15</v>
      </c>
      <c r="H9" s="22">
        <f t="shared" ref="H9:H19" si="2">F9/30</f>
        <v>249.36666666666667</v>
      </c>
      <c r="I9" s="22">
        <f>G9*H9-0.5</f>
        <v>3740</v>
      </c>
      <c r="J9" s="22">
        <f t="shared" si="1"/>
        <v>0</v>
      </c>
      <c r="K9" s="22"/>
      <c r="L9" s="22">
        <f t="shared" ref="L9:L18" si="3">+I9+J9+K9</f>
        <v>3740</v>
      </c>
      <c r="M9" s="40">
        <v>272</v>
      </c>
      <c r="N9" s="22">
        <f t="shared" si="0"/>
        <v>272</v>
      </c>
      <c r="O9" s="22">
        <f>L9-N9</f>
        <v>3468</v>
      </c>
      <c r="P9" s="84"/>
      <c r="Q9" s="84"/>
    </row>
    <row r="10" spans="1:17" x14ac:dyDescent="0.25">
      <c r="A10" s="14" t="s">
        <v>44</v>
      </c>
      <c r="B10" s="29" t="s">
        <v>45</v>
      </c>
      <c r="C10" s="25" t="s">
        <v>46</v>
      </c>
      <c r="D10" s="13"/>
      <c r="E10" s="18">
        <v>1101</v>
      </c>
      <c r="F10" s="21">
        <v>6576</v>
      </c>
      <c r="G10" s="63">
        <v>15</v>
      </c>
      <c r="H10" s="21">
        <f t="shared" si="2"/>
        <v>219.2</v>
      </c>
      <c r="I10" s="21">
        <f>G10*H10</f>
        <v>3288</v>
      </c>
      <c r="J10" s="21">
        <f t="shared" si="1"/>
        <v>0</v>
      </c>
      <c r="K10" s="21"/>
      <c r="L10" s="21">
        <f t="shared" si="3"/>
        <v>3288</v>
      </c>
      <c r="M10" s="21">
        <v>98</v>
      </c>
      <c r="N10" s="21">
        <f t="shared" si="0"/>
        <v>98</v>
      </c>
      <c r="O10" s="21">
        <f t="shared" ref="O10:O19" si="4">L10-N10</f>
        <v>3190</v>
      </c>
      <c r="P10" s="82"/>
      <c r="Q10" s="82"/>
    </row>
    <row r="11" spans="1:17" x14ac:dyDescent="0.25">
      <c r="A11" s="15" t="s">
        <v>47</v>
      </c>
      <c r="B11" s="30" t="s">
        <v>48</v>
      </c>
      <c r="C11" s="8" t="s">
        <v>46</v>
      </c>
      <c r="D11" s="7" t="s">
        <v>98</v>
      </c>
      <c r="E11" s="16">
        <v>1101</v>
      </c>
      <c r="F11" s="22">
        <v>7751</v>
      </c>
      <c r="G11" s="57">
        <v>15</v>
      </c>
      <c r="H11" s="22">
        <f>F11/30</f>
        <v>258.36666666666667</v>
      </c>
      <c r="I11" s="22">
        <f>H11*G11-0.5</f>
        <v>3875</v>
      </c>
      <c r="J11" s="22">
        <f t="shared" si="1"/>
        <v>0</v>
      </c>
      <c r="K11" s="22"/>
      <c r="L11" s="22">
        <f>+I11+J11+K11</f>
        <v>3875</v>
      </c>
      <c r="M11" s="22">
        <v>287</v>
      </c>
      <c r="N11" s="22">
        <f t="shared" si="0"/>
        <v>287</v>
      </c>
      <c r="O11" s="22">
        <f>L11-N11</f>
        <v>3588</v>
      </c>
      <c r="P11" s="83"/>
      <c r="Q11" s="83"/>
    </row>
    <row r="12" spans="1:17" x14ac:dyDescent="0.25">
      <c r="A12" s="14" t="s">
        <v>49</v>
      </c>
      <c r="B12" s="29" t="s">
        <v>50</v>
      </c>
      <c r="C12" s="25" t="s">
        <v>51</v>
      </c>
      <c r="D12" s="13" t="s">
        <v>99</v>
      </c>
      <c r="E12" s="18">
        <v>1101</v>
      </c>
      <c r="F12" s="21">
        <v>6419</v>
      </c>
      <c r="G12" s="63">
        <v>15</v>
      </c>
      <c r="H12" s="21">
        <f t="shared" ref="H12" si="5">F12/30</f>
        <v>213.96666666666667</v>
      </c>
      <c r="I12" s="21">
        <f>H12*G12-0.5</f>
        <v>3209</v>
      </c>
      <c r="J12" s="21">
        <f>+I12*0%</f>
        <v>0</v>
      </c>
      <c r="K12" s="21"/>
      <c r="L12" s="21">
        <f t="shared" ref="L12" si="6">+I12+J12+K12</f>
        <v>3209</v>
      </c>
      <c r="M12" s="41">
        <v>89</v>
      </c>
      <c r="N12" s="21">
        <f t="shared" ref="N12:N13" si="7">M12</f>
        <v>89</v>
      </c>
      <c r="O12" s="21">
        <f t="shared" ref="O12" si="8">L12-N12</f>
        <v>3120</v>
      </c>
      <c r="P12" s="81"/>
      <c r="Q12" s="81"/>
    </row>
    <row r="13" spans="1:17" x14ac:dyDescent="0.25">
      <c r="A13" s="15" t="s">
        <v>52</v>
      </c>
      <c r="B13" s="30" t="s">
        <v>53</v>
      </c>
      <c r="C13" s="8" t="s">
        <v>54</v>
      </c>
      <c r="D13" s="7" t="s">
        <v>100</v>
      </c>
      <c r="E13" s="16">
        <v>1101</v>
      </c>
      <c r="F13" s="22">
        <v>7751</v>
      </c>
      <c r="G13" s="57">
        <v>15</v>
      </c>
      <c r="H13" s="22">
        <f>F13/30</f>
        <v>258.36666666666667</v>
      </c>
      <c r="I13" s="22">
        <f>H13*G13-0.5</f>
        <v>3875</v>
      </c>
      <c r="J13" s="22">
        <f t="shared" ref="J13" si="9">+I13*0%</f>
        <v>0</v>
      </c>
      <c r="K13" s="22"/>
      <c r="L13" s="22">
        <f>+I13+J13+K13</f>
        <v>3875</v>
      </c>
      <c r="M13" s="22">
        <v>287</v>
      </c>
      <c r="N13" s="22">
        <f t="shared" si="7"/>
        <v>287</v>
      </c>
      <c r="O13" s="22">
        <f>L13-N13</f>
        <v>3588</v>
      </c>
      <c r="P13" s="83"/>
      <c r="Q13" s="83"/>
    </row>
    <row r="14" spans="1:17" x14ac:dyDescent="0.25">
      <c r="A14" s="14" t="s">
        <v>55</v>
      </c>
      <c r="B14" s="29" t="s">
        <v>56</v>
      </c>
      <c r="C14" s="25" t="s">
        <v>57</v>
      </c>
      <c r="D14" s="13" t="s">
        <v>101</v>
      </c>
      <c r="E14" s="18">
        <v>1101</v>
      </c>
      <c r="F14" s="21">
        <v>11326</v>
      </c>
      <c r="G14" s="63">
        <v>15</v>
      </c>
      <c r="H14" s="21">
        <f t="shared" si="2"/>
        <v>377.53333333333336</v>
      </c>
      <c r="I14" s="21">
        <f>H14*G14</f>
        <v>5663</v>
      </c>
      <c r="J14" s="21">
        <f t="shared" si="1"/>
        <v>0</v>
      </c>
      <c r="K14" s="21"/>
      <c r="L14" s="21">
        <f>+I14+J14+K14</f>
        <v>5663</v>
      </c>
      <c r="M14" s="21">
        <v>531</v>
      </c>
      <c r="N14" s="21">
        <f t="shared" si="0"/>
        <v>531</v>
      </c>
      <c r="O14" s="21">
        <f>L14-N14</f>
        <v>5132</v>
      </c>
      <c r="P14" s="81"/>
      <c r="Q14" s="81"/>
    </row>
    <row r="15" spans="1:17" x14ac:dyDescent="0.25">
      <c r="A15" s="15" t="s">
        <v>58</v>
      </c>
      <c r="B15" s="30" t="s">
        <v>59</v>
      </c>
      <c r="C15" s="8" t="s">
        <v>60</v>
      </c>
      <c r="D15" s="7" t="s">
        <v>102</v>
      </c>
      <c r="E15" s="16">
        <v>1101</v>
      </c>
      <c r="F15" s="22">
        <v>9040</v>
      </c>
      <c r="G15" s="57">
        <v>15</v>
      </c>
      <c r="H15" s="22">
        <f t="shared" si="2"/>
        <v>301.33333333333331</v>
      </c>
      <c r="I15" s="22">
        <f>H15*15</f>
        <v>4520</v>
      </c>
      <c r="J15" s="22">
        <f t="shared" si="1"/>
        <v>0</v>
      </c>
      <c r="K15" s="22"/>
      <c r="L15" s="22">
        <f t="shared" si="3"/>
        <v>4520</v>
      </c>
      <c r="M15" s="22">
        <v>357</v>
      </c>
      <c r="N15" s="22">
        <f t="shared" si="0"/>
        <v>357</v>
      </c>
      <c r="O15" s="22">
        <f t="shared" si="4"/>
        <v>4163</v>
      </c>
      <c r="P15" s="83"/>
      <c r="Q15" s="83"/>
    </row>
    <row r="16" spans="1:17" x14ac:dyDescent="0.25">
      <c r="A16" s="14" t="s">
        <v>61</v>
      </c>
      <c r="B16" s="29" t="s">
        <v>62</v>
      </c>
      <c r="C16" s="25" t="s">
        <v>63</v>
      </c>
      <c r="D16" s="13" t="s">
        <v>103</v>
      </c>
      <c r="E16" s="18">
        <v>1101</v>
      </c>
      <c r="F16" s="21">
        <v>6710</v>
      </c>
      <c r="G16" s="63">
        <v>15</v>
      </c>
      <c r="H16" s="21">
        <f t="shared" si="2"/>
        <v>223.66666666666666</v>
      </c>
      <c r="I16" s="21">
        <f>H16*15</f>
        <v>3355</v>
      </c>
      <c r="J16" s="21">
        <f t="shared" si="1"/>
        <v>0</v>
      </c>
      <c r="K16" s="21"/>
      <c r="L16" s="21">
        <f t="shared" si="3"/>
        <v>3355</v>
      </c>
      <c r="M16" s="21">
        <v>105</v>
      </c>
      <c r="N16" s="21">
        <f t="shared" si="0"/>
        <v>105</v>
      </c>
      <c r="O16" s="21">
        <f t="shared" si="4"/>
        <v>3250</v>
      </c>
      <c r="P16" s="81"/>
      <c r="Q16" s="81"/>
    </row>
    <row r="17" spans="1:17" s="31" customFormat="1" x14ac:dyDescent="0.25">
      <c r="A17" s="15" t="s">
        <v>64</v>
      </c>
      <c r="B17" s="30" t="s">
        <v>65</v>
      </c>
      <c r="C17" s="8" t="s">
        <v>66</v>
      </c>
      <c r="D17" s="7" t="s">
        <v>104</v>
      </c>
      <c r="E17" s="16">
        <v>1101</v>
      </c>
      <c r="F17" s="22">
        <v>6419</v>
      </c>
      <c r="G17" s="69">
        <v>15</v>
      </c>
      <c r="H17" s="22">
        <f t="shared" si="2"/>
        <v>213.96666666666667</v>
      </c>
      <c r="I17" s="22">
        <f>H17*G17-0.5</f>
        <v>3209</v>
      </c>
      <c r="J17" s="22">
        <f>+I17*0%</f>
        <v>0</v>
      </c>
      <c r="K17" s="22"/>
      <c r="L17" s="22">
        <f t="shared" si="3"/>
        <v>3209</v>
      </c>
      <c r="M17" s="40">
        <v>89</v>
      </c>
      <c r="N17" s="22">
        <f t="shared" si="0"/>
        <v>89</v>
      </c>
      <c r="O17" s="22">
        <f t="shared" si="4"/>
        <v>3120</v>
      </c>
      <c r="P17" s="83"/>
      <c r="Q17" s="83"/>
    </row>
    <row r="18" spans="1:17" x14ac:dyDescent="0.25">
      <c r="A18" s="14" t="s">
        <v>67</v>
      </c>
      <c r="B18" s="29" t="s">
        <v>68</v>
      </c>
      <c r="C18" s="25" t="s">
        <v>69</v>
      </c>
      <c r="D18" s="13" t="s">
        <v>105</v>
      </c>
      <c r="E18" s="18">
        <v>1101</v>
      </c>
      <c r="F18" s="21">
        <v>6419</v>
      </c>
      <c r="G18" s="63">
        <v>15</v>
      </c>
      <c r="H18" s="21">
        <f t="shared" si="2"/>
        <v>213.96666666666667</v>
      </c>
      <c r="I18" s="21">
        <f>H18*G18-0.5</f>
        <v>3209</v>
      </c>
      <c r="J18" s="21">
        <f>+I18*0%</f>
        <v>0</v>
      </c>
      <c r="K18" s="21"/>
      <c r="L18" s="21">
        <f t="shared" si="3"/>
        <v>3209</v>
      </c>
      <c r="M18" s="41">
        <v>89</v>
      </c>
      <c r="N18" s="21">
        <f t="shared" si="0"/>
        <v>89</v>
      </c>
      <c r="O18" s="21">
        <f t="shared" si="4"/>
        <v>3120</v>
      </c>
      <c r="P18" s="81"/>
      <c r="Q18" s="81"/>
    </row>
    <row r="19" spans="1:17" s="1" customFormat="1" x14ac:dyDescent="0.25">
      <c r="A19" s="15" t="s">
        <v>70</v>
      </c>
      <c r="B19" s="30" t="s">
        <v>71</v>
      </c>
      <c r="C19" s="8" t="s">
        <v>72</v>
      </c>
      <c r="D19" s="7"/>
      <c r="E19" s="16">
        <v>1101</v>
      </c>
      <c r="F19" s="73">
        <v>5172</v>
      </c>
      <c r="G19" s="74">
        <v>15</v>
      </c>
      <c r="H19" s="22">
        <f t="shared" si="2"/>
        <v>172.4</v>
      </c>
      <c r="I19" s="22">
        <f>H19*G19</f>
        <v>2586</v>
      </c>
      <c r="J19" s="77">
        <v>7</v>
      </c>
      <c r="K19" s="78"/>
      <c r="L19" s="76">
        <f>+I19+J19+K19</f>
        <v>2593</v>
      </c>
      <c r="M19" s="79">
        <v>0</v>
      </c>
      <c r="N19" s="80">
        <v>0</v>
      </c>
      <c r="O19" s="22">
        <f t="shared" si="4"/>
        <v>2593</v>
      </c>
      <c r="P19" s="83"/>
      <c r="Q19" s="83"/>
    </row>
    <row r="20" spans="1:17" x14ac:dyDescent="0.25">
      <c r="A20" s="14" t="s">
        <v>73</v>
      </c>
      <c r="B20" s="29" t="s">
        <v>74</v>
      </c>
      <c r="C20" s="25" t="s">
        <v>75</v>
      </c>
      <c r="D20" s="13" t="s">
        <v>106</v>
      </c>
      <c r="E20" s="18">
        <v>1101</v>
      </c>
      <c r="F20" s="21">
        <v>6419</v>
      </c>
      <c r="G20" s="63">
        <v>15</v>
      </c>
      <c r="H20" s="21">
        <f t="shared" ref="H20" si="10">F20/30</f>
        <v>213.96666666666667</v>
      </c>
      <c r="I20" s="21">
        <f>H20*G20-0.5</f>
        <v>3209</v>
      </c>
      <c r="J20" s="21">
        <f>+I20*0%</f>
        <v>0</v>
      </c>
      <c r="K20" s="21"/>
      <c r="L20" s="21">
        <f t="shared" ref="L20" si="11">+I20+J20+K20</f>
        <v>3209</v>
      </c>
      <c r="M20" s="41">
        <v>89</v>
      </c>
      <c r="N20" s="21">
        <f t="shared" ref="N20" si="12">M20</f>
        <v>89</v>
      </c>
      <c r="O20" s="21">
        <f t="shared" ref="O20" si="13">L20-N20</f>
        <v>3120</v>
      </c>
      <c r="P20" s="81"/>
      <c r="Q20" s="81"/>
    </row>
    <row r="21" spans="1:17" s="1" customFormat="1" x14ac:dyDescent="0.25">
      <c r="A21" s="15" t="s">
        <v>20</v>
      </c>
      <c r="B21" s="5" t="s">
        <v>31</v>
      </c>
      <c r="C21" s="8" t="s">
        <v>32</v>
      </c>
      <c r="D21" s="7" t="s">
        <v>107</v>
      </c>
      <c r="E21" s="16">
        <v>1101</v>
      </c>
      <c r="F21" s="22">
        <v>6214</v>
      </c>
      <c r="G21" s="57">
        <v>15</v>
      </c>
      <c r="H21" s="22">
        <f>F21/30</f>
        <v>207.13333333333333</v>
      </c>
      <c r="I21" s="22">
        <f>H21*G21</f>
        <v>3107</v>
      </c>
      <c r="J21" s="22">
        <f t="shared" ref="J21:J23" si="14">+I21*0%</f>
        <v>0</v>
      </c>
      <c r="K21" s="22"/>
      <c r="L21" s="22">
        <f>I21</f>
        <v>3107</v>
      </c>
      <c r="M21" s="40">
        <v>78</v>
      </c>
      <c r="N21" s="40">
        <f t="shared" si="0"/>
        <v>78</v>
      </c>
      <c r="O21" s="22">
        <f>L21-N21</f>
        <v>3029</v>
      </c>
      <c r="P21" s="83"/>
      <c r="Q21" s="83"/>
    </row>
    <row r="22" spans="1:17" s="1" customFormat="1" x14ac:dyDescent="0.25">
      <c r="A22" s="14" t="s">
        <v>23</v>
      </c>
      <c r="B22" s="12" t="s">
        <v>81</v>
      </c>
      <c r="C22" s="25" t="s">
        <v>82</v>
      </c>
      <c r="D22" s="13" t="s">
        <v>108</v>
      </c>
      <c r="E22" s="18">
        <v>1101</v>
      </c>
      <c r="F22" s="21">
        <v>5418</v>
      </c>
      <c r="G22" s="58">
        <v>15</v>
      </c>
      <c r="H22" s="21">
        <f>F22/30</f>
        <v>180.6</v>
      </c>
      <c r="I22" s="21">
        <f>H22*G22</f>
        <v>2709</v>
      </c>
      <c r="J22" s="21">
        <f t="shared" si="14"/>
        <v>0</v>
      </c>
      <c r="K22" s="21"/>
      <c r="L22" s="21">
        <f>I22</f>
        <v>2709</v>
      </c>
      <c r="M22" s="41">
        <v>14</v>
      </c>
      <c r="N22" s="41">
        <f t="shared" si="0"/>
        <v>14</v>
      </c>
      <c r="O22" s="21">
        <f>L22-N22</f>
        <v>2695</v>
      </c>
      <c r="P22" s="82"/>
      <c r="Q22" s="82"/>
    </row>
    <row r="23" spans="1:17" s="1" customFormat="1" x14ac:dyDescent="0.25">
      <c r="A23" s="15" t="s">
        <v>26</v>
      </c>
      <c r="B23" s="5" t="s">
        <v>90</v>
      </c>
      <c r="C23" s="8" t="s">
        <v>92</v>
      </c>
      <c r="D23" s="7" t="s">
        <v>109</v>
      </c>
      <c r="E23" s="16">
        <v>1101</v>
      </c>
      <c r="F23" s="22">
        <v>9032</v>
      </c>
      <c r="G23" s="57">
        <v>15</v>
      </c>
      <c r="H23" s="22">
        <f>F23/30</f>
        <v>301.06666666666666</v>
      </c>
      <c r="I23" s="22">
        <f>G23*H23</f>
        <v>4516</v>
      </c>
      <c r="J23" s="22">
        <f t="shared" si="14"/>
        <v>0</v>
      </c>
      <c r="K23" s="22"/>
      <c r="L23" s="22">
        <f>I23</f>
        <v>4516</v>
      </c>
      <c r="M23" s="40">
        <v>356</v>
      </c>
      <c r="N23" s="40">
        <f>M23</f>
        <v>356</v>
      </c>
      <c r="O23" s="22">
        <f>L23-M23</f>
        <v>4160</v>
      </c>
      <c r="P23" s="83"/>
      <c r="Q23" s="83"/>
    </row>
    <row r="24" spans="1:17" s="1" customFormat="1" x14ac:dyDescent="0.25">
      <c r="A24" s="14" t="s">
        <v>89</v>
      </c>
      <c r="B24" s="12" t="s">
        <v>91</v>
      </c>
      <c r="C24" s="25" t="s">
        <v>92</v>
      </c>
      <c r="D24" s="13" t="s">
        <v>110</v>
      </c>
      <c r="E24" s="18">
        <v>1101</v>
      </c>
      <c r="F24" s="21">
        <v>9032</v>
      </c>
      <c r="G24" s="58">
        <v>15</v>
      </c>
      <c r="H24" s="21">
        <f>F24/30</f>
        <v>301.06666666666666</v>
      </c>
      <c r="I24" s="21">
        <f>G24*H24</f>
        <v>4516</v>
      </c>
      <c r="J24" s="21"/>
      <c r="K24" s="21"/>
      <c r="L24" s="21">
        <f>I24</f>
        <v>4516</v>
      </c>
      <c r="M24" s="41">
        <v>356</v>
      </c>
      <c r="N24" s="41">
        <f>M24</f>
        <v>356</v>
      </c>
      <c r="O24" s="21">
        <f>L24-M24</f>
        <v>4160</v>
      </c>
      <c r="P24" s="81"/>
      <c r="Q24" s="81"/>
    </row>
    <row r="25" spans="1:17" s="1" customFormat="1" x14ac:dyDescent="0.25">
      <c r="A25" s="15" t="s">
        <v>70</v>
      </c>
      <c r="B25" s="30" t="s">
        <v>119</v>
      </c>
      <c r="C25" s="8" t="s">
        <v>118</v>
      </c>
      <c r="D25" s="7"/>
      <c r="E25" s="16">
        <v>1101</v>
      </c>
      <c r="F25" s="73">
        <v>5172</v>
      </c>
      <c r="G25" s="74">
        <v>11</v>
      </c>
      <c r="H25" s="75">
        <f>+F25/30</f>
        <v>172.4</v>
      </c>
      <c r="I25" s="76">
        <f>+G25*H25</f>
        <v>1896.4</v>
      </c>
      <c r="J25" s="77">
        <v>7</v>
      </c>
      <c r="K25" s="78"/>
      <c r="L25" s="76">
        <f>+I25+J25+K25</f>
        <v>1903.4</v>
      </c>
      <c r="M25" s="79">
        <v>0</v>
      </c>
      <c r="N25" s="80">
        <v>0</v>
      </c>
      <c r="O25" s="77">
        <f>+L25-N25</f>
        <v>1903.4</v>
      </c>
      <c r="P25" s="83"/>
      <c r="Q25" s="83"/>
    </row>
    <row r="26" spans="1:17" x14ac:dyDescent="0.25">
      <c r="A26" s="6"/>
      <c r="B26" s="30"/>
      <c r="C26" s="8"/>
      <c r="D26" s="7"/>
      <c r="E26" s="16"/>
      <c r="F26" s="22"/>
      <c r="G26" s="57"/>
      <c r="H26" s="22"/>
      <c r="I26" s="22"/>
      <c r="J26" s="22"/>
      <c r="K26" s="22"/>
      <c r="L26" s="22"/>
      <c r="M26" s="40"/>
      <c r="N26" s="40"/>
      <c r="O26" s="22"/>
      <c r="P26" s="8"/>
      <c r="Q26" s="7"/>
    </row>
    <row r="27" spans="1:17" ht="26.25" customHeight="1" x14ac:dyDescent="0.25">
      <c r="A27" s="6"/>
      <c r="B27" s="30"/>
      <c r="C27" s="26" t="s">
        <v>77</v>
      </c>
      <c r="D27" s="10"/>
      <c r="E27" s="9"/>
      <c r="F27" s="42">
        <f>SUM(F5:F26)</f>
        <v>152752</v>
      </c>
      <c r="G27" s="59"/>
      <c r="H27" s="42">
        <f>SUM(H5:H26)+0.17</f>
        <v>5091.9033333333336</v>
      </c>
      <c r="I27" s="42">
        <f>SUM(I5:I26)</f>
        <v>75683.399999999994</v>
      </c>
      <c r="J27" s="42">
        <f t="shared" ref="J27:M27" si="15">SUM(J5:J26)</f>
        <v>14</v>
      </c>
      <c r="K27" s="42">
        <f t="shared" si="15"/>
        <v>0</v>
      </c>
      <c r="L27" s="42">
        <f t="shared" si="15"/>
        <v>75697.399999999994</v>
      </c>
      <c r="M27" s="42">
        <f t="shared" si="15"/>
        <v>4540</v>
      </c>
      <c r="N27" s="42">
        <f>SUM(N5:N26)</f>
        <v>4540</v>
      </c>
      <c r="O27" s="42">
        <f>SUM(O5:O26)</f>
        <v>71157.399999999994</v>
      </c>
      <c r="P27" s="8"/>
      <c r="Q27" s="7"/>
    </row>
    <row r="28" spans="1:17" x14ac:dyDescent="0.25">
      <c r="A28" s="6"/>
      <c r="B28" s="30"/>
      <c r="C28" s="8"/>
      <c r="D28" s="7"/>
      <c r="E28" s="4"/>
      <c r="F28" s="22"/>
      <c r="G28" s="57"/>
      <c r="H28" s="22"/>
      <c r="I28" s="22"/>
      <c r="J28" s="22"/>
      <c r="K28" s="22"/>
      <c r="L28" s="22"/>
      <c r="M28" s="40"/>
      <c r="N28" s="40"/>
      <c r="O28" s="22"/>
      <c r="P28" s="8"/>
      <c r="Q28" s="7"/>
    </row>
    <row r="29" spans="1:17" x14ac:dyDescent="0.25">
      <c r="A29" s="1"/>
      <c r="B29" s="27"/>
      <c r="C29" s="27"/>
      <c r="D29" s="2"/>
      <c r="E29" s="1"/>
      <c r="F29" s="47"/>
      <c r="G29" s="60"/>
      <c r="H29" s="47"/>
      <c r="I29" s="47"/>
      <c r="J29" s="48"/>
      <c r="K29" s="47"/>
      <c r="L29" s="47"/>
      <c r="M29" s="47"/>
      <c r="N29" s="47"/>
      <c r="O29" s="47"/>
      <c r="P29" s="1"/>
      <c r="Q29" s="1"/>
    </row>
    <row r="30" spans="1:17" x14ac:dyDescent="0.25">
      <c r="A30" s="1"/>
      <c r="B30" s="27"/>
      <c r="C30" s="27"/>
      <c r="D30" s="2"/>
      <c r="E30" s="1"/>
      <c r="F30" s="47"/>
      <c r="G30" s="60"/>
      <c r="H30" s="47"/>
      <c r="I30" s="47"/>
      <c r="J30" s="48"/>
      <c r="K30" s="47"/>
      <c r="L30" s="47"/>
      <c r="M30" s="47"/>
      <c r="N30" s="47"/>
      <c r="O30" s="47"/>
      <c r="P30" s="1"/>
      <c r="Q30" s="1"/>
    </row>
    <row r="31" spans="1:17" s="31" customFormat="1" x14ac:dyDescent="0.25">
      <c r="B31" s="32"/>
      <c r="C31" s="32"/>
      <c r="D31" s="33"/>
      <c r="F31" s="49"/>
      <c r="G31" s="61"/>
      <c r="H31" s="49"/>
      <c r="I31" s="49"/>
      <c r="J31" s="50"/>
      <c r="K31" s="49"/>
      <c r="L31" s="49"/>
      <c r="M31" s="49"/>
      <c r="N31" s="49"/>
      <c r="O31" s="49"/>
    </row>
    <row r="32" spans="1:17" s="31" customFormat="1" x14ac:dyDescent="0.25">
      <c r="B32" s="32"/>
      <c r="C32" s="32"/>
      <c r="D32" s="33"/>
      <c r="F32" s="49"/>
      <c r="G32" s="61"/>
      <c r="H32" s="49"/>
      <c r="I32" s="49"/>
      <c r="J32" s="50"/>
      <c r="K32" s="49"/>
      <c r="L32" s="49"/>
      <c r="M32" s="49"/>
      <c r="N32" s="49"/>
      <c r="O32" s="49"/>
    </row>
    <row r="33" spans="1:17" s="31" customFormat="1" x14ac:dyDescent="0.25">
      <c r="B33" s="32"/>
      <c r="C33" s="32"/>
      <c r="D33" s="33"/>
      <c r="F33" s="49"/>
      <c r="G33" s="61"/>
      <c r="H33" s="49"/>
      <c r="I33" s="49"/>
      <c r="J33" s="50"/>
      <c r="K33" s="49"/>
      <c r="L33" s="49"/>
      <c r="M33" s="49"/>
      <c r="N33" s="49"/>
      <c r="O33" s="49"/>
    </row>
    <row r="34" spans="1:17" x14ac:dyDescent="0.25">
      <c r="A34" s="1"/>
      <c r="B34" s="27"/>
      <c r="C34" s="27"/>
      <c r="D34" s="2"/>
      <c r="E34" s="1"/>
      <c r="F34" s="47"/>
      <c r="G34" s="60"/>
      <c r="H34" s="47"/>
      <c r="I34" s="47"/>
      <c r="J34" s="48"/>
      <c r="K34" s="47"/>
      <c r="L34" s="47"/>
      <c r="M34" s="47"/>
      <c r="N34" s="47"/>
      <c r="O34" s="47"/>
      <c r="P34" s="1"/>
      <c r="Q34" s="1"/>
    </row>
    <row r="35" spans="1:17" x14ac:dyDescent="0.25">
      <c r="A35" s="1"/>
      <c r="B35" s="27"/>
      <c r="C35" s="27"/>
      <c r="D35" s="2"/>
      <c r="E35" s="1"/>
      <c r="F35" s="47"/>
      <c r="G35" s="60"/>
      <c r="H35" s="47"/>
      <c r="I35" s="47"/>
      <c r="J35" s="48"/>
      <c r="K35" s="47"/>
      <c r="L35" s="47"/>
      <c r="M35" s="47"/>
      <c r="N35" s="47"/>
      <c r="O35" s="47"/>
      <c r="P35" s="1"/>
      <c r="Q35" s="1"/>
    </row>
    <row r="36" spans="1:17" x14ac:dyDescent="0.25">
      <c r="A36" s="6"/>
      <c r="B36" s="30"/>
      <c r="C36" s="8"/>
      <c r="D36" s="7"/>
      <c r="E36" s="4"/>
      <c r="F36" s="22"/>
      <c r="G36" s="57"/>
      <c r="H36" s="22"/>
      <c r="I36" s="22"/>
      <c r="J36" s="22"/>
      <c r="K36" s="22"/>
      <c r="L36" s="22"/>
      <c r="M36" s="40"/>
      <c r="N36" s="40"/>
      <c r="O36" s="40"/>
      <c r="P36" s="7"/>
      <c r="Q36" s="7"/>
    </row>
    <row r="37" spans="1:17" x14ac:dyDescent="0.25">
      <c r="A37" s="6"/>
      <c r="B37" s="30"/>
      <c r="C37" s="8"/>
      <c r="D37" s="7"/>
      <c r="E37" s="4"/>
      <c r="F37" s="22"/>
      <c r="G37" s="57"/>
      <c r="H37" s="22"/>
      <c r="I37" s="22"/>
      <c r="J37" s="22"/>
      <c r="K37" s="22"/>
      <c r="L37" s="22"/>
      <c r="M37" s="40"/>
      <c r="N37" s="40"/>
      <c r="O37" s="40"/>
      <c r="P37" s="7"/>
      <c r="Q37" s="7"/>
    </row>
    <row r="38" spans="1:17" x14ac:dyDescent="0.25">
      <c r="A38" s="1"/>
      <c r="B38" s="27"/>
      <c r="C38" s="27"/>
      <c r="D38" s="2"/>
      <c r="E38" s="1"/>
      <c r="F38" s="47"/>
      <c r="G38" s="60"/>
      <c r="H38" s="47"/>
      <c r="I38" s="47"/>
      <c r="J38" s="48"/>
      <c r="K38" s="47"/>
      <c r="L38" s="47"/>
      <c r="M38" s="47"/>
      <c r="N38" s="47"/>
      <c r="O38" s="47"/>
      <c r="P38" s="1"/>
      <c r="Q38" s="1"/>
    </row>
    <row r="39" spans="1:17" x14ac:dyDescent="0.25">
      <c r="A39" s="1"/>
      <c r="B39" s="27"/>
      <c r="C39" s="27"/>
      <c r="D39" s="2"/>
      <c r="E39" s="1"/>
      <c r="F39" s="47"/>
      <c r="G39" s="60"/>
      <c r="H39" s="47"/>
      <c r="I39" s="47"/>
      <c r="J39" s="48"/>
      <c r="K39" s="47"/>
      <c r="L39" s="47"/>
      <c r="M39" s="47"/>
      <c r="N39" s="47"/>
      <c r="O39" s="47"/>
      <c r="P39" s="1"/>
      <c r="Q39" s="1"/>
    </row>
    <row r="40" spans="1:17" x14ac:dyDescent="0.25">
      <c r="A40" s="1"/>
      <c r="B40" s="27"/>
      <c r="C40" s="27"/>
      <c r="D40" s="2"/>
      <c r="E40" s="1"/>
      <c r="F40" s="47"/>
      <c r="G40" s="60"/>
      <c r="H40" s="47"/>
      <c r="I40" s="47"/>
      <c r="J40" s="48"/>
      <c r="K40" s="47"/>
      <c r="L40" s="47"/>
      <c r="M40" s="47"/>
      <c r="N40" s="47"/>
      <c r="O40" s="47"/>
      <c r="P40" s="1"/>
      <c r="Q40" s="1"/>
    </row>
    <row r="41" spans="1:17" x14ac:dyDescent="0.25">
      <c r="A41" s="1"/>
      <c r="B41" s="27"/>
      <c r="C41" s="27"/>
      <c r="D41" s="2"/>
      <c r="E41" s="1"/>
      <c r="F41" s="47"/>
      <c r="G41" s="60"/>
      <c r="H41" s="47"/>
      <c r="I41" s="47"/>
      <c r="J41" s="48"/>
      <c r="K41" s="47"/>
      <c r="L41" s="47"/>
      <c r="M41" s="47"/>
      <c r="N41" s="47"/>
      <c r="O41" s="47"/>
      <c r="P41" s="1"/>
      <c r="Q41" s="1"/>
    </row>
    <row r="42" spans="1:17" x14ac:dyDescent="0.25">
      <c r="A42" s="1"/>
      <c r="B42" s="27"/>
      <c r="C42" s="27"/>
      <c r="D42" s="2"/>
      <c r="E42" s="1"/>
      <c r="F42" s="47"/>
      <c r="G42" s="60"/>
      <c r="H42" s="47"/>
      <c r="I42" s="47"/>
      <c r="J42" s="48"/>
      <c r="K42" s="47"/>
      <c r="L42" s="47"/>
      <c r="M42" s="47"/>
      <c r="N42" s="47"/>
      <c r="O42" s="47"/>
      <c r="P42" s="1"/>
      <c r="Q42" s="1"/>
    </row>
  </sheetData>
  <mergeCells count="33">
    <mergeCell ref="P23:Q23"/>
    <mergeCell ref="P9:Q9"/>
    <mergeCell ref="P25:Q2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A5:Q5"/>
    <mergeCell ref="P19:Q19"/>
    <mergeCell ref="P20:Q20"/>
    <mergeCell ref="P24:Q24"/>
    <mergeCell ref="P6:Q6"/>
    <mergeCell ref="P21:Q21"/>
    <mergeCell ref="P22:Q22"/>
    <mergeCell ref="P7:Q7"/>
    <mergeCell ref="P8:Q8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</mergeCells>
  <pageMargins left="0.7" right="0.7" top="0.75" bottom="0.75" header="0.3" footer="0.3"/>
  <pageSetup paperSize="5" scale="80" orientation="landscape" r:id="rId1"/>
  <ignoredErrors>
    <ignoredError sqref="I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tabSelected="1" workbookViewId="0">
      <selection sqref="A1:Q24"/>
    </sheetView>
  </sheetViews>
  <sheetFormatPr baseColWidth="10" defaultRowHeight="15" x14ac:dyDescent="0.25"/>
  <cols>
    <col min="2" max="2" width="28.28515625" customWidth="1"/>
    <col min="3" max="3" width="17.42578125" customWidth="1"/>
    <col min="4" max="4" width="12.85546875" bestFit="1" customWidth="1"/>
    <col min="6" max="6" width="17.85546875" style="24" hidden="1" customWidth="1"/>
    <col min="7" max="7" width="11.5703125" style="24" bestFit="1" customWidth="1"/>
    <col min="8" max="8" width="11.5703125" style="24" hidden="1" customWidth="1"/>
    <col min="9" max="9" width="12.85546875" style="24" bestFit="1" customWidth="1"/>
    <col min="10" max="10" width="0" style="24" hidden="1" customWidth="1"/>
    <col min="11" max="11" width="4.42578125" style="24" hidden="1" customWidth="1"/>
    <col min="12" max="12" width="12.85546875" style="24" bestFit="1" customWidth="1"/>
    <col min="13" max="14" width="11.7109375" style="24" bestFit="1" customWidth="1"/>
    <col min="15" max="15" width="12.85546875" style="24" bestFit="1" customWidth="1"/>
    <col min="17" max="17" width="18.85546875" customWidth="1"/>
  </cols>
  <sheetData>
    <row r="1" spans="1:17" ht="21" x14ac:dyDescent="0.35">
      <c r="A1" s="85" t="str">
        <f>'DIF 01'!A1:Q1</f>
        <v>SISTEMA PARA EL DESARROLLO INTEGRAL DE LA FAMILIA DEL MUNICIPIO DE VILLA CORONA, JALISCO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" x14ac:dyDescent="0.35">
      <c r="A2" s="85" t="str">
        <f>'DIF 01'!A2:Q2</f>
        <v>NOMINA QUINCENAL DEL 16 AL 28 DE FEBRERO DEL 2022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21" x14ac:dyDescent="0.35">
      <c r="A3" s="64"/>
      <c r="B3" s="64"/>
      <c r="C3" s="64"/>
      <c r="D3" s="64"/>
      <c r="E3" s="98" t="s">
        <v>83</v>
      </c>
      <c r="F3" s="98"/>
      <c r="G3" s="98"/>
      <c r="H3" s="98"/>
      <c r="I3" s="98"/>
      <c r="J3" s="98"/>
      <c r="K3" s="98"/>
      <c r="L3" s="98"/>
      <c r="M3" s="98"/>
      <c r="N3" s="64"/>
      <c r="O3" s="64"/>
      <c r="P3" s="64"/>
      <c r="Q3" s="64"/>
    </row>
    <row r="4" spans="1:17" ht="15" customHeight="1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x14ac:dyDescent="0.25">
      <c r="A5" s="86" t="s">
        <v>0</v>
      </c>
      <c r="B5" s="96" t="s">
        <v>1</v>
      </c>
      <c r="C5" s="87" t="s">
        <v>2</v>
      </c>
      <c r="D5" s="87" t="s">
        <v>79</v>
      </c>
      <c r="E5" s="87" t="s">
        <v>3</v>
      </c>
      <c r="F5" s="89" t="s">
        <v>4</v>
      </c>
      <c r="G5" s="35" t="s">
        <v>5</v>
      </c>
      <c r="H5" s="35" t="s">
        <v>6</v>
      </c>
      <c r="I5" s="89" t="s">
        <v>6</v>
      </c>
      <c r="J5" s="91" t="s">
        <v>7</v>
      </c>
      <c r="K5" s="34" t="s">
        <v>8</v>
      </c>
      <c r="L5" s="35" t="s">
        <v>9</v>
      </c>
      <c r="M5" s="35" t="s">
        <v>10</v>
      </c>
      <c r="N5" s="35" t="s">
        <v>11</v>
      </c>
      <c r="O5" s="93" t="s">
        <v>12</v>
      </c>
      <c r="P5" s="86" t="s">
        <v>13</v>
      </c>
      <c r="Q5" s="86"/>
    </row>
    <row r="6" spans="1:17" x14ac:dyDescent="0.25">
      <c r="A6" s="86"/>
      <c r="B6" s="97"/>
      <c r="C6" s="88"/>
      <c r="D6" s="88"/>
      <c r="E6" s="88"/>
      <c r="F6" s="90"/>
      <c r="G6" s="37" t="s">
        <v>14</v>
      </c>
      <c r="H6" s="37" t="s">
        <v>15</v>
      </c>
      <c r="I6" s="90"/>
      <c r="J6" s="92"/>
      <c r="K6" s="36" t="s">
        <v>16</v>
      </c>
      <c r="L6" s="37" t="s">
        <v>17</v>
      </c>
      <c r="M6" s="37" t="s">
        <v>18</v>
      </c>
      <c r="N6" s="37" t="s">
        <v>19</v>
      </c>
      <c r="O6" s="94"/>
      <c r="P6" s="86"/>
      <c r="Q6" s="86"/>
    </row>
    <row r="7" spans="1:17" x14ac:dyDescent="0.25">
      <c r="A7" s="3"/>
      <c r="B7" s="3"/>
      <c r="C7" s="3"/>
      <c r="D7" s="3"/>
      <c r="E7" s="3"/>
      <c r="F7" s="20"/>
      <c r="G7" s="39"/>
      <c r="H7" s="39"/>
      <c r="I7" s="20"/>
      <c r="J7" s="38"/>
      <c r="K7" s="39"/>
      <c r="L7" s="39"/>
      <c r="M7" s="39"/>
      <c r="N7" s="39"/>
      <c r="O7" s="38"/>
      <c r="P7" s="3"/>
      <c r="Q7" s="3"/>
    </row>
    <row r="8" spans="1:17" x14ac:dyDescent="0.25">
      <c r="A8" s="19" t="s">
        <v>84</v>
      </c>
      <c r="B8" s="12" t="s">
        <v>21</v>
      </c>
      <c r="C8" s="25" t="s">
        <v>22</v>
      </c>
      <c r="D8" s="13" t="s">
        <v>111</v>
      </c>
      <c r="E8" s="18">
        <v>1101</v>
      </c>
      <c r="F8" s="21">
        <v>8038</v>
      </c>
      <c r="G8" s="58">
        <v>15</v>
      </c>
      <c r="H8" s="21">
        <f t="shared" ref="H8:H10" si="0">F8/30</f>
        <v>267.93333333333334</v>
      </c>
      <c r="I8" s="21">
        <f>H8*G8</f>
        <v>4019</v>
      </c>
      <c r="J8" s="21">
        <f>+I8*0%</f>
        <v>0</v>
      </c>
      <c r="K8" s="21"/>
      <c r="L8" s="21">
        <f t="shared" ref="L8:L9" si="1">I8</f>
        <v>4019</v>
      </c>
      <c r="M8" s="21">
        <v>302</v>
      </c>
      <c r="N8" s="21">
        <f t="shared" ref="N8:N9" si="2">M8</f>
        <v>302</v>
      </c>
      <c r="O8" s="21">
        <f t="shared" ref="O8:O10" si="3">+L8-N8</f>
        <v>3717</v>
      </c>
      <c r="P8" s="82"/>
      <c r="Q8" s="82"/>
    </row>
    <row r="9" spans="1:17" x14ac:dyDescent="0.25">
      <c r="A9" s="68" t="s">
        <v>85</v>
      </c>
      <c r="B9" s="5" t="s">
        <v>24</v>
      </c>
      <c r="C9" s="8" t="s">
        <v>25</v>
      </c>
      <c r="D9" s="7" t="s">
        <v>112</v>
      </c>
      <c r="E9" s="16">
        <v>1101</v>
      </c>
      <c r="F9" s="22">
        <v>6992</v>
      </c>
      <c r="G9" s="57">
        <v>15</v>
      </c>
      <c r="H9" s="22">
        <f t="shared" si="0"/>
        <v>233.06666666666666</v>
      </c>
      <c r="I9" s="22">
        <f t="shared" ref="I9" si="4">H9*G9</f>
        <v>3496</v>
      </c>
      <c r="J9" s="22">
        <f t="shared" ref="J9" si="5">+I9*0%</f>
        <v>0</v>
      </c>
      <c r="K9" s="22"/>
      <c r="L9" s="22">
        <f t="shared" si="1"/>
        <v>3496</v>
      </c>
      <c r="M9" s="22">
        <v>120</v>
      </c>
      <c r="N9" s="22">
        <f t="shared" si="2"/>
        <v>120</v>
      </c>
      <c r="O9" s="22">
        <f t="shared" si="3"/>
        <v>3376</v>
      </c>
      <c r="P9" s="84"/>
      <c r="Q9" s="84"/>
    </row>
    <row r="10" spans="1:17" x14ac:dyDescent="0.25">
      <c r="A10" s="19" t="s">
        <v>86</v>
      </c>
      <c r="B10" s="12" t="s">
        <v>27</v>
      </c>
      <c r="C10" s="25" t="s">
        <v>25</v>
      </c>
      <c r="D10" s="13" t="s">
        <v>113</v>
      </c>
      <c r="E10" s="18">
        <v>1101</v>
      </c>
      <c r="F10" s="21">
        <v>7900</v>
      </c>
      <c r="G10" s="58">
        <v>15</v>
      </c>
      <c r="H10" s="21">
        <f t="shared" si="0"/>
        <v>263.33333333333331</v>
      </c>
      <c r="I10" s="21">
        <f>H10*G10</f>
        <v>3949.9999999999995</v>
      </c>
      <c r="J10" s="21">
        <f t="shared" ref="J10" si="6">+I10*0%</f>
        <v>0</v>
      </c>
      <c r="K10" s="21"/>
      <c r="L10" s="21">
        <f t="shared" ref="L10" si="7">I10</f>
        <v>3949.9999999999995</v>
      </c>
      <c r="M10" s="21">
        <v>295</v>
      </c>
      <c r="N10" s="21">
        <f t="shared" ref="N10" si="8">M10</f>
        <v>295</v>
      </c>
      <c r="O10" s="21">
        <f t="shared" si="3"/>
        <v>3654.9999999999995</v>
      </c>
      <c r="P10" s="82"/>
      <c r="Q10" s="82"/>
    </row>
    <row r="11" spans="1:17" s="1" customFormat="1" x14ac:dyDescent="0.25">
      <c r="A11" s="68" t="s">
        <v>87</v>
      </c>
      <c r="B11" s="5" t="s">
        <v>28</v>
      </c>
      <c r="C11" s="8" t="s">
        <v>22</v>
      </c>
      <c r="D11" s="7" t="s">
        <v>114</v>
      </c>
      <c r="E11" s="16">
        <v>1101</v>
      </c>
      <c r="F11" s="22">
        <v>7900</v>
      </c>
      <c r="G11" s="57">
        <v>15</v>
      </c>
      <c r="H11" s="22">
        <f t="shared" ref="H11" si="9">F11/30</f>
        <v>263.33333333333331</v>
      </c>
      <c r="I11" s="22">
        <f>H11*G11</f>
        <v>3949.9999999999995</v>
      </c>
      <c r="J11" s="22">
        <f t="shared" ref="J11:J12" si="10">+I11*0%</f>
        <v>0</v>
      </c>
      <c r="K11" s="22"/>
      <c r="L11" s="22">
        <f t="shared" ref="L11" si="11">I11</f>
        <v>3949.9999999999995</v>
      </c>
      <c r="M11" s="22">
        <v>295</v>
      </c>
      <c r="N11" s="22">
        <f t="shared" ref="N11:N12" si="12">M11</f>
        <v>295</v>
      </c>
      <c r="O11" s="22">
        <f t="shared" ref="O11:O12" si="13">+L11-N11</f>
        <v>3654.9999999999995</v>
      </c>
      <c r="P11" s="84"/>
      <c r="Q11" s="84"/>
    </row>
    <row r="12" spans="1:17" x14ac:dyDescent="0.25">
      <c r="A12" s="19" t="s">
        <v>88</v>
      </c>
      <c r="B12" s="12" t="s">
        <v>29</v>
      </c>
      <c r="C12" s="25" t="s">
        <v>30</v>
      </c>
      <c r="D12" s="13" t="s">
        <v>115</v>
      </c>
      <c r="E12" s="18">
        <v>1101</v>
      </c>
      <c r="F12" s="21">
        <v>5418</v>
      </c>
      <c r="G12" s="58">
        <v>15</v>
      </c>
      <c r="H12" s="21">
        <f>F12/30</f>
        <v>180.6</v>
      </c>
      <c r="I12" s="21">
        <f>H12*G12</f>
        <v>2709</v>
      </c>
      <c r="J12" s="21">
        <f t="shared" si="10"/>
        <v>0</v>
      </c>
      <c r="K12" s="21"/>
      <c r="L12" s="21">
        <f>I12</f>
        <v>2709</v>
      </c>
      <c r="M12" s="41">
        <v>14</v>
      </c>
      <c r="N12" s="41">
        <f t="shared" si="12"/>
        <v>14</v>
      </c>
      <c r="O12" s="21">
        <f t="shared" si="13"/>
        <v>2695</v>
      </c>
      <c r="P12" s="82"/>
      <c r="Q12" s="82"/>
    </row>
    <row r="13" spans="1:17" s="1" customFormat="1" x14ac:dyDescent="0.25">
      <c r="A13" s="68" t="s">
        <v>93</v>
      </c>
      <c r="B13" s="5" t="s">
        <v>116</v>
      </c>
      <c r="C13" s="8" t="s">
        <v>22</v>
      </c>
      <c r="D13" s="7" t="s">
        <v>94</v>
      </c>
      <c r="E13" s="16">
        <v>1001</v>
      </c>
      <c r="F13" s="22">
        <v>7900</v>
      </c>
      <c r="G13" s="57">
        <v>15</v>
      </c>
      <c r="H13" s="22">
        <f t="shared" ref="H13" si="14">F13/30</f>
        <v>263.33333333333331</v>
      </c>
      <c r="I13" s="22">
        <f>H13*G13</f>
        <v>3949.9999999999995</v>
      </c>
      <c r="J13" s="22">
        <f t="shared" ref="J13" si="15">+I13*0%</f>
        <v>0</v>
      </c>
      <c r="K13" s="22"/>
      <c r="L13" s="22">
        <f t="shared" ref="L13" si="16">I13</f>
        <v>3949.9999999999995</v>
      </c>
      <c r="M13" s="22">
        <v>295</v>
      </c>
      <c r="N13" s="22">
        <f t="shared" ref="N13" si="17">M13</f>
        <v>295</v>
      </c>
      <c r="O13" s="22">
        <f t="shared" ref="O13" si="18">+L13-N13</f>
        <v>3654.9999999999995</v>
      </c>
      <c r="P13" s="83"/>
      <c r="Q13" s="83"/>
    </row>
    <row r="14" spans="1:17" x14ac:dyDescent="0.25">
      <c r="A14" s="17"/>
      <c r="B14" s="17"/>
      <c r="C14" s="17"/>
      <c r="D14" s="17"/>
      <c r="E14" s="17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7" ht="15.75" x14ac:dyDescent="0.25">
      <c r="C15" s="26" t="s">
        <v>77</v>
      </c>
      <c r="D15" s="10"/>
      <c r="E15" s="9"/>
      <c r="F15" s="42">
        <f t="shared" ref="F15:O15" si="19">SUM(F8:F14)</f>
        <v>44148</v>
      </c>
      <c r="G15" s="42">
        <f t="shared" si="19"/>
        <v>90</v>
      </c>
      <c r="H15" s="42">
        <f>SUM(H8:H14)+0.23</f>
        <v>1471.8299999999997</v>
      </c>
      <c r="I15" s="42">
        <f t="shared" si="19"/>
        <v>22074</v>
      </c>
      <c r="J15" s="42">
        <f t="shared" si="19"/>
        <v>0</v>
      </c>
      <c r="K15" s="42">
        <f t="shared" si="19"/>
        <v>0</v>
      </c>
      <c r="L15" s="42">
        <f t="shared" si="19"/>
        <v>22074</v>
      </c>
      <c r="M15" s="42">
        <f t="shared" si="19"/>
        <v>1321</v>
      </c>
      <c r="N15" s="42">
        <f t="shared" si="19"/>
        <v>1321</v>
      </c>
      <c r="O15" s="42">
        <f t="shared" si="19"/>
        <v>20753</v>
      </c>
    </row>
    <row r="16" spans="1:17" s="31" customFormat="1" ht="18.75" customHeight="1" x14ac:dyDescent="0.25">
      <c r="C16" s="51"/>
      <c r="D16" s="52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3:15" s="31" customFormat="1" ht="15.75" x14ac:dyDescent="0.25">
      <c r="C17" s="51"/>
      <c r="D17" s="52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3:15" s="31" customFormat="1" ht="15.75" x14ac:dyDescent="0.25">
      <c r="C18" s="51"/>
      <c r="D18" s="52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3:15" s="31" customFormat="1" x14ac:dyDescent="0.25">
      <c r="F19" s="49"/>
      <c r="G19" s="49"/>
      <c r="H19" s="49"/>
      <c r="I19" s="49"/>
      <c r="J19" s="49"/>
      <c r="K19" s="49"/>
      <c r="L19" s="49"/>
      <c r="M19" s="49"/>
      <c r="N19" s="49"/>
      <c r="O19" s="49"/>
    </row>
  </sheetData>
  <mergeCells count="19"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  <mergeCell ref="P13:Q13"/>
    <mergeCell ref="P9:Q9"/>
    <mergeCell ref="P10:Q10"/>
    <mergeCell ref="P11:Q11"/>
    <mergeCell ref="P12:Q12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'DIF 01'!Área_de_impresión</vt:lpstr>
      <vt:lpstr>'DIF 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OFICILIA</cp:lastModifiedBy>
  <cp:lastPrinted>2022-02-25T15:17:12Z</cp:lastPrinted>
  <dcterms:created xsi:type="dcterms:W3CDTF">2021-09-06T14:36:30Z</dcterms:created>
  <dcterms:modified xsi:type="dcterms:W3CDTF">2022-02-25T15:37:49Z</dcterms:modified>
</cp:coreProperties>
</file>